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935" firstSheet="2" activeTab="3"/>
  </bookViews>
  <sheets>
    <sheet name="附件1-区级一般公共预算收支调整表（草案）" sheetId="1" r:id="rId1"/>
    <sheet name="附件2-2021年区本级政府性基金预算收支调整表（草案）" sheetId="2" r:id="rId2"/>
    <sheet name="附件3-2021年区级国有资本经营预算收支调整表（草案）" sheetId="13" r:id="rId3"/>
    <sheet name="附件4-2021年新增债券资金使用计划表" sheetId="12" r:id="rId4"/>
  </sheets>
  <definedNames>
    <definedName name="_xlnm._FilterDatabase" localSheetId="3" hidden="1">'附件4-2021年新增债券资金使用计划表'!$A$5:$XFA$43</definedName>
    <definedName name="_xlnm.Print_Titles" localSheetId="0">'附件1-区级一般公共预算收支调整表（草案）'!$2:$5</definedName>
    <definedName name="_xlnm.Print_Titles" localSheetId="3">'附件4-2021年新增债券资金使用计划表'!$2:$5</definedName>
  </definedNames>
  <calcPr calcId="124519"/>
</workbook>
</file>

<file path=xl/calcChain.xml><?xml version="1.0" encoding="utf-8"?>
<calcChain xmlns="http://schemas.openxmlformats.org/spreadsheetml/2006/main">
  <c r="J43" i="12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L6"/>
  <c r="K6"/>
  <c r="J6"/>
  <c r="H24" i="13"/>
  <c r="G24"/>
  <c r="F24"/>
  <c r="D24"/>
  <c r="C24"/>
  <c r="B24"/>
  <c r="F19"/>
  <c r="D10"/>
  <c r="D9"/>
  <c r="D8"/>
  <c r="D7"/>
  <c r="G6"/>
  <c r="F6"/>
  <c r="D6"/>
  <c r="C6"/>
  <c r="B6"/>
  <c r="H34" i="2"/>
  <c r="H33"/>
  <c r="G33"/>
  <c r="F33"/>
  <c r="D33"/>
  <c r="C33"/>
  <c r="B33"/>
  <c r="D32"/>
  <c r="D31"/>
  <c r="H30"/>
  <c r="H28"/>
  <c r="D28"/>
  <c r="H27"/>
  <c r="H26"/>
  <c r="D26"/>
  <c r="H25"/>
  <c r="D25"/>
  <c r="B25"/>
  <c r="H24"/>
  <c r="G24"/>
  <c r="F24"/>
  <c r="D24"/>
  <c r="C24"/>
  <c r="B24"/>
  <c r="H23"/>
  <c r="G23"/>
  <c r="F23"/>
  <c r="D23"/>
  <c r="C23"/>
  <c r="B23"/>
  <c r="H15"/>
  <c r="D15"/>
  <c r="H14"/>
  <c r="H13"/>
  <c r="H12"/>
  <c r="D12"/>
  <c r="H11"/>
  <c r="H10"/>
  <c r="H9"/>
  <c r="G9"/>
  <c r="H8"/>
  <c r="G8"/>
  <c r="H7"/>
  <c r="H6"/>
  <c r="H47" i="1"/>
  <c r="G47"/>
  <c r="F47"/>
  <c r="D47"/>
  <c r="C47"/>
  <c r="B47"/>
  <c r="H46"/>
  <c r="D46"/>
  <c r="H45"/>
  <c r="D45"/>
  <c r="H44"/>
  <c r="D44"/>
  <c r="H43"/>
  <c r="D43"/>
  <c r="H42"/>
  <c r="D42"/>
  <c r="H41"/>
  <c r="D41"/>
  <c r="H40"/>
  <c r="D40"/>
  <c r="H39"/>
  <c r="D39"/>
  <c r="C39"/>
  <c r="B39"/>
  <c r="H38"/>
  <c r="D38"/>
  <c r="H37"/>
  <c r="D37"/>
  <c r="H36"/>
  <c r="D36"/>
  <c r="H35"/>
  <c r="D35"/>
  <c r="H34"/>
  <c r="D34"/>
  <c r="H33"/>
  <c r="G33"/>
  <c r="D33"/>
  <c r="C33"/>
  <c r="B33"/>
  <c r="Q32"/>
  <c r="H32"/>
  <c r="G32"/>
  <c r="F32"/>
  <c r="D32"/>
  <c r="C32"/>
  <c r="B32"/>
  <c r="T31"/>
  <c r="Q31"/>
  <c r="M31"/>
  <c r="H31"/>
  <c r="T30"/>
  <c r="Q30"/>
  <c r="O30"/>
  <c r="M30"/>
  <c r="H30"/>
  <c r="T29"/>
  <c r="Q29"/>
  <c r="O29"/>
  <c r="M29"/>
  <c r="H29"/>
  <c r="T28"/>
  <c r="Q28"/>
  <c r="O28"/>
  <c r="M28"/>
  <c r="H28"/>
  <c r="T27"/>
  <c r="Q27"/>
  <c r="O27"/>
  <c r="M27"/>
  <c r="H27"/>
  <c r="D27"/>
  <c r="T26"/>
  <c r="Q26"/>
  <c r="O26"/>
  <c r="M26"/>
  <c r="H26"/>
  <c r="D26"/>
  <c r="T25"/>
  <c r="Q25"/>
  <c r="O25"/>
  <c r="M25"/>
  <c r="H25"/>
  <c r="G25"/>
  <c r="D25"/>
  <c r="T24"/>
  <c r="Q24"/>
  <c r="O24"/>
  <c r="M24"/>
  <c r="H24"/>
  <c r="D24"/>
  <c r="T23"/>
  <c r="Q23"/>
  <c r="O23"/>
  <c r="M23"/>
  <c r="H23"/>
  <c r="D23"/>
  <c r="T22"/>
  <c r="Q22"/>
  <c r="O22"/>
  <c r="M22"/>
  <c r="H22"/>
  <c r="D22"/>
  <c r="T21"/>
  <c r="Q21"/>
  <c r="O21"/>
  <c r="M21"/>
  <c r="H21"/>
  <c r="G21"/>
  <c r="D21"/>
  <c r="B21"/>
  <c r="T20"/>
  <c r="Q20"/>
  <c r="O20"/>
  <c r="M20"/>
  <c r="H20"/>
  <c r="D20"/>
  <c r="T19"/>
  <c r="S19"/>
  <c r="Q19"/>
  <c r="O19"/>
  <c r="M19"/>
  <c r="H19"/>
  <c r="G19"/>
  <c r="D19"/>
  <c r="T18"/>
  <c r="Q18"/>
  <c r="O18"/>
  <c r="M18"/>
  <c r="H18"/>
  <c r="D18"/>
  <c r="T17"/>
  <c r="Q17"/>
  <c r="O17"/>
  <c r="M17"/>
  <c r="H17"/>
  <c r="D17"/>
  <c r="T16"/>
  <c r="Q16"/>
  <c r="O16"/>
  <c r="M16"/>
  <c r="H16"/>
  <c r="D16"/>
  <c r="T15"/>
  <c r="Q15"/>
  <c r="O15"/>
  <c r="M15"/>
  <c r="H15"/>
  <c r="D15"/>
  <c r="T14"/>
  <c r="Q14"/>
  <c r="O14"/>
  <c r="M14"/>
  <c r="H14"/>
  <c r="D14"/>
  <c r="T13"/>
  <c r="Q13"/>
  <c r="O13"/>
  <c r="M13"/>
  <c r="H13"/>
  <c r="D13"/>
  <c r="T12"/>
  <c r="Q12"/>
  <c r="O12"/>
  <c r="M12"/>
  <c r="H12"/>
  <c r="D12"/>
  <c r="T11"/>
  <c r="Q11"/>
  <c r="O11"/>
  <c r="M11"/>
  <c r="H11"/>
  <c r="D11"/>
  <c r="T10"/>
  <c r="Q10"/>
  <c r="O10"/>
  <c r="M10"/>
  <c r="H10"/>
  <c r="D10"/>
  <c r="T9"/>
  <c r="Q9"/>
  <c r="O9"/>
  <c r="M9"/>
  <c r="H9"/>
  <c r="D9"/>
  <c r="T8"/>
  <c r="Q8"/>
  <c r="O8"/>
  <c r="M8"/>
  <c r="H8"/>
  <c r="D8"/>
  <c r="T7"/>
  <c r="Q7"/>
  <c r="O7"/>
  <c r="M7"/>
  <c r="H7"/>
  <c r="D7"/>
  <c r="B7"/>
  <c r="M6"/>
  <c r="H6"/>
  <c r="G6"/>
  <c r="F6"/>
  <c r="D6"/>
  <c r="C6"/>
  <c r="B6"/>
</calcChain>
</file>

<file path=xl/sharedStrings.xml><?xml version="1.0" encoding="utf-8"?>
<sst xmlns="http://schemas.openxmlformats.org/spreadsheetml/2006/main" count="474" uniqueCount="319">
  <si>
    <r>
      <rPr>
        <sz val="10"/>
        <color theme="1"/>
        <rFont val="方正黑体_GBK"/>
        <family val="4"/>
        <charset val="134"/>
      </rPr>
      <t>表</t>
    </r>
    <r>
      <rPr>
        <sz val="10"/>
        <color theme="1"/>
        <rFont val="Times New Roman"/>
        <family val="1"/>
      </rPr>
      <t>1</t>
    </r>
  </si>
  <si>
    <r>
      <rPr>
        <sz val="18"/>
        <color theme="1"/>
        <rFont val="Times New Roman"/>
        <family val="1"/>
      </rPr>
      <t>2021</t>
    </r>
    <r>
      <rPr>
        <sz val="18"/>
        <color theme="1"/>
        <rFont val="方正小标宋_GBK"/>
        <family val="4"/>
        <charset val="134"/>
      </rPr>
      <t>年区级一般公共预算收支调整表（草案）</t>
    </r>
  </si>
  <si>
    <r>
      <rPr>
        <sz val="10"/>
        <color theme="1"/>
        <rFont val="Tekton Pro Ext"/>
        <family val="1"/>
      </rPr>
      <t>单位：万元</t>
    </r>
  </si>
  <si>
    <r>
      <rPr>
        <b/>
        <sz val="11"/>
        <color theme="1"/>
        <rFont val="宋体"/>
        <family val="3"/>
        <charset val="134"/>
      </rPr>
      <t>收入</t>
    </r>
  </si>
  <si>
    <r>
      <rPr>
        <b/>
        <sz val="11"/>
        <color theme="1"/>
        <rFont val="宋体"/>
        <family val="3"/>
        <charset val="134"/>
      </rPr>
      <t>支出</t>
    </r>
  </si>
  <si>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月对账单</t>
    </r>
  </si>
  <si>
    <r>
      <rPr>
        <sz val="11"/>
        <color theme="1"/>
        <rFont val="宋体"/>
        <family val="3"/>
        <charset val="134"/>
      </rPr>
      <t>年初专项</t>
    </r>
  </si>
  <si>
    <r>
      <rPr>
        <sz val="11"/>
        <color theme="1"/>
        <rFont val="宋体"/>
        <family val="3"/>
        <charset val="134"/>
      </rPr>
      <t>年初共同</t>
    </r>
  </si>
  <si>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月调整数</t>
    </r>
  </si>
  <si>
    <r>
      <rPr>
        <sz val="11"/>
        <color theme="1"/>
        <rFont val="宋体"/>
        <family val="3"/>
        <charset val="134"/>
      </rPr>
      <t>减补助乡镇</t>
    </r>
  </si>
  <si>
    <r>
      <rPr>
        <sz val="11"/>
        <color theme="1"/>
        <rFont val="宋体"/>
        <family val="3"/>
        <charset val="134"/>
      </rPr>
      <t>财力补差</t>
    </r>
  </si>
  <si>
    <r>
      <rPr>
        <sz val="11"/>
        <color theme="1"/>
        <rFont val="宋体"/>
        <family val="3"/>
        <charset val="134"/>
      </rPr>
      <t>新增债</t>
    </r>
  </si>
  <si>
    <r>
      <rPr>
        <b/>
        <sz val="11"/>
        <color theme="1"/>
        <rFont val="宋体"/>
        <family val="3"/>
        <charset val="134"/>
      </rPr>
      <t>项目</t>
    </r>
  </si>
  <si>
    <r>
      <rPr>
        <b/>
        <sz val="11"/>
        <color theme="1"/>
        <rFont val="宋体"/>
        <family val="3"/>
        <charset val="134"/>
      </rPr>
      <t>预算数</t>
    </r>
  </si>
  <si>
    <r>
      <rPr>
        <b/>
        <sz val="11"/>
        <color theme="1"/>
        <rFont val="宋体"/>
        <family val="3"/>
        <charset val="134"/>
      </rPr>
      <t>调整数</t>
    </r>
  </si>
  <si>
    <r>
      <rPr>
        <b/>
        <sz val="11"/>
        <color theme="1"/>
        <rFont val="宋体"/>
        <family val="3"/>
        <charset val="134"/>
      </rPr>
      <t>调整预算数</t>
    </r>
  </si>
  <si>
    <r>
      <rPr>
        <sz val="11"/>
        <color theme="1"/>
        <rFont val="宋体"/>
        <family val="3"/>
        <charset val="134"/>
      </rPr>
      <t>专项</t>
    </r>
  </si>
  <si>
    <r>
      <rPr>
        <sz val="11"/>
        <color theme="1"/>
        <rFont val="宋体"/>
        <family val="3"/>
        <charset val="134"/>
      </rPr>
      <t>共同</t>
    </r>
  </si>
  <si>
    <r>
      <rPr>
        <b/>
        <sz val="11"/>
        <color theme="1"/>
        <rFont val="宋体"/>
        <family val="3"/>
        <charset val="134"/>
      </rPr>
      <t>本级收入合计</t>
    </r>
  </si>
  <si>
    <r>
      <rPr>
        <b/>
        <sz val="11"/>
        <color theme="1"/>
        <rFont val="宋体"/>
        <family val="3"/>
        <charset val="134"/>
      </rPr>
      <t>本级支出合计</t>
    </r>
  </si>
  <si>
    <r>
      <rPr>
        <b/>
        <sz val="11"/>
        <color theme="1"/>
        <rFont val="Times New Roman"/>
        <family val="1"/>
      </rPr>
      <t xml:space="preserve">  </t>
    </r>
    <r>
      <rPr>
        <b/>
        <sz val="11"/>
        <color theme="1"/>
        <rFont val="宋体"/>
        <family val="3"/>
        <charset val="134"/>
      </rPr>
      <t>税收收入</t>
    </r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</si>
  <si>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</si>
  <si>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</si>
  <si>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</si>
  <si>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</si>
  <si>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</si>
  <si>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</si>
  <si>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</si>
  <si>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</si>
  <si>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</si>
  <si>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</si>
  <si>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</si>
  <si>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</si>
  <si>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七、文化旅游体育与传媒支出</t>
  </si>
  <si>
    <t xml:space="preserve">    印花税</t>
  </si>
  <si>
    <t>八、社会保障和就业支出</t>
  </si>
  <si>
    <t xml:space="preserve">    城镇土地使用税</t>
  </si>
  <si>
    <t>九、卫生健康支出</t>
  </si>
  <si>
    <t xml:space="preserve">    土地增值税</t>
  </si>
  <si>
    <t>十、节能环保支出</t>
  </si>
  <si>
    <t xml:space="preserve">    耕地占用税</t>
  </si>
  <si>
    <t>十一、城乡社区支出</t>
  </si>
  <si>
    <t xml:space="preserve">    契税</t>
  </si>
  <si>
    <t>十二、农林水支出</t>
  </si>
  <si>
    <t xml:space="preserve">    环境保护税</t>
  </si>
  <si>
    <r>
      <rPr>
        <sz val="11"/>
        <color theme="1"/>
        <rFont val="宋体"/>
        <family val="3"/>
        <charset val="134"/>
      </rPr>
      <t>十三、交通运输支出</t>
    </r>
  </si>
  <si>
    <t xml:space="preserve">    其他税收收入</t>
  </si>
  <si>
    <r>
      <rPr>
        <sz val="11"/>
        <color theme="1"/>
        <rFont val="宋体"/>
        <family val="3"/>
        <charset val="134"/>
      </rPr>
      <t>十四、资源勘探工业信息等支出</t>
    </r>
  </si>
  <si>
    <r>
      <rPr>
        <b/>
        <sz val="11"/>
        <color theme="1"/>
        <rFont val="Times New Roman"/>
        <family val="1"/>
      </rPr>
      <t xml:space="preserve">  </t>
    </r>
    <r>
      <rPr>
        <b/>
        <sz val="11"/>
        <color theme="1"/>
        <rFont val="宋体"/>
        <family val="3"/>
        <charset val="134"/>
      </rPr>
      <t>非税收入</t>
    </r>
  </si>
  <si>
    <t>十五、商业服务业等支出</t>
  </si>
  <si>
    <t xml:space="preserve">    专项收入</t>
  </si>
  <si>
    <t>十六、金融支出</t>
  </si>
  <si>
    <t xml:space="preserve">    行政事业性收费收入</t>
  </si>
  <si>
    <t>十七、援助其他地区支出</t>
  </si>
  <si>
    <t xml:space="preserve">    罚没收入</t>
  </si>
  <si>
    <t>十八、自然资源海洋气象等支出</t>
  </si>
  <si>
    <t xml:space="preserve">    国有资源（资产）有偿使用收入</t>
  </si>
  <si>
    <t>十九、住房保障支出</t>
  </si>
  <si>
    <t xml:space="preserve">    政府住房基金收入</t>
  </si>
  <si>
    <t>二十、粮油物资储备支出</t>
  </si>
  <si>
    <t xml:space="preserve">    其他收入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</si>
  <si>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</si>
  <si>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</si>
  <si>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</si>
  <si>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</si>
  <si>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</si>
  <si>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r>
      <rPr>
        <b/>
        <sz val="11"/>
        <color theme="1"/>
        <rFont val="宋体"/>
        <family val="3"/>
        <charset val="134"/>
      </rPr>
      <t>转移性收入</t>
    </r>
  </si>
  <si>
    <r>
      <rPr>
        <b/>
        <sz val="11"/>
        <color theme="1"/>
        <rFont val="宋体"/>
        <family val="3"/>
        <charset val="134"/>
      </rPr>
      <t>转移性支出</t>
    </r>
  </si>
  <si>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宋体"/>
        <family val="3"/>
        <charset val="134"/>
      </rPr>
      <t>上级补助收入</t>
    </r>
  </si>
  <si>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宋体"/>
        <family val="3"/>
        <charset val="134"/>
      </rPr>
      <t>上解支出</t>
    </r>
  </si>
  <si>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3"/>
        <charset val="134"/>
      </rPr>
      <t>返还性收入</t>
    </r>
  </si>
  <si>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3"/>
        <charset val="134"/>
      </rPr>
      <t>体制上解支出</t>
    </r>
  </si>
  <si>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3"/>
        <charset val="134"/>
      </rPr>
      <t>一般性转移支付收入</t>
    </r>
  </si>
  <si>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3"/>
        <charset val="134"/>
      </rPr>
      <t>专项上解支出</t>
    </r>
  </si>
  <si>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宋体"/>
        <family val="3"/>
        <charset val="134"/>
      </rPr>
      <t>共同财政事权转移支付收入</t>
    </r>
  </si>
  <si>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宋体"/>
        <family val="3"/>
        <charset val="134"/>
      </rPr>
      <t>补助乡镇（街道）支出</t>
    </r>
  </si>
  <si>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3"/>
        <charset val="134"/>
      </rPr>
      <t>专项转移支付收入</t>
    </r>
  </si>
  <si>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宋体"/>
        <family val="3"/>
        <charset val="134"/>
      </rPr>
      <t>地方政府向国际组织借款还本支出</t>
    </r>
  </si>
  <si>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宋体"/>
        <family val="3"/>
        <charset val="134"/>
      </rPr>
      <t>上年结余收入</t>
    </r>
  </si>
  <si>
    <t xml:space="preserve">  补充预算周转金</t>
  </si>
  <si>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宋体"/>
        <family val="3"/>
        <charset val="134"/>
      </rPr>
      <t>调入资金</t>
    </r>
  </si>
  <si>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宋体"/>
        <family val="3"/>
        <charset val="134"/>
      </rPr>
      <t>地方政府一般债务还本支出</t>
    </r>
  </si>
  <si>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3"/>
        <charset val="134"/>
      </rPr>
      <t>从政府性基金预算调入</t>
    </r>
  </si>
  <si>
    <t xml:space="preserve">  地方政府一般债务转贷支出</t>
  </si>
  <si>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3"/>
        <charset val="134"/>
      </rPr>
      <t>从国有资本经营预算调入</t>
    </r>
  </si>
  <si>
    <t xml:space="preserve">  援助其他地区支出</t>
  </si>
  <si>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3"/>
        <charset val="134"/>
      </rPr>
      <t>从其他资金调入</t>
    </r>
  </si>
  <si>
    <t xml:space="preserve">  安排预算稳定调节基金</t>
  </si>
  <si>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宋体"/>
        <family val="3"/>
        <charset val="134"/>
      </rPr>
      <t>地方政府一般债务转贷收入（再融资）</t>
    </r>
  </si>
  <si>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宋体"/>
        <family val="3"/>
        <charset val="134"/>
      </rPr>
      <t>地方政府一般债务转贷收入（新增）</t>
    </r>
  </si>
  <si>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宋体"/>
        <family val="3"/>
        <charset val="134"/>
      </rPr>
      <t>接受其他地区援助收入</t>
    </r>
  </si>
  <si>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宋体"/>
        <family val="3"/>
        <charset val="134"/>
      </rPr>
      <t>动用预算稳定调节基金</t>
    </r>
  </si>
  <si>
    <r>
      <rPr>
        <b/>
        <sz val="11"/>
        <color theme="1"/>
        <rFont val="宋体"/>
        <family val="3"/>
        <charset val="134"/>
      </rPr>
      <t>收入总计</t>
    </r>
  </si>
  <si>
    <r>
      <rPr>
        <b/>
        <sz val="11"/>
        <color theme="1"/>
        <rFont val="宋体"/>
        <family val="3"/>
        <charset val="134"/>
      </rPr>
      <t>支出总计</t>
    </r>
  </si>
  <si>
    <r>
      <rPr>
        <sz val="11"/>
        <color theme="1"/>
        <rFont val="宋体"/>
        <family val="3"/>
        <charset val="134"/>
      </rPr>
      <t>备注：</t>
    </r>
    <r>
      <rPr>
        <sz val="11"/>
        <color theme="1"/>
        <rFont val="Times New Roman"/>
        <family val="1"/>
      </rPr>
      <t>1.</t>
    </r>
    <r>
      <rPr>
        <sz val="11"/>
        <color theme="1"/>
        <rFont val="宋体"/>
        <family val="3"/>
        <charset val="134"/>
      </rPr>
      <t>交通运输支出调整数为负，主要原因是中央专项资金</t>
    </r>
    <r>
      <rPr>
        <sz val="11"/>
        <color theme="1"/>
        <rFont val="Times New Roman"/>
        <family val="1"/>
      </rPr>
      <t>-</t>
    </r>
    <r>
      <rPr>
        <sz val="11"/>
        <color theme="1"/>
        <rFont val="宋体"/>
        <family val="3"/>
        <charset val="134"/>
      </rPr>
      <t>车购税转移支付收入，年初因分配方案未确定预安排到区级主管部门，执行中实际分配到乡镇（街道），用于农村公路建设，其使用方向仍为交通不变，只是由区本级调整到了乡镇（街道）。</t>
    </r>
    <r>
      <rPr>
        <sz val="11"/>
        <color theme="1"/>
        <rFont val="Times New Roman"/>
        <family val="1"/>
      </rPr>
      <t>2.</t>
    </r>
    <r>
      <rPr>
        <sz val="11"/>
        <color theme="1"/>
        <rFont val="宋体"/>
        <family val="3"/>
        <charset val="134"/>
      </rPr>
      <t>资源勘探工业信息等支出调整数为负，主要原因是年初市级提前预下达的制造业高质量发展中央专项资金，执行中市级进行了追减。</t>
    </r>
  </si>
  <si>
    <r>
      <rPr>
        <sz val="11"/>
        <color theme="1"/>
        <rFont val="方正黑体_GBK"/>
        <family val="4"/>
        <charset val="134"/>
      </rPr>
      <t>表</t>
    </r>
    <r>
      <rPr>
        <sz val="11"/>
        <color theme="1"/>
        <rFont val="Times New Roman"/>
        <family val="1"/>
      </rPr>
      <t>2</t>
    </r>
  </si>
  <si>
    <r>
      <rPr>
        <sz val="18"/>
        <rFont val="Times New Roman"/>
        <family val="1"/>
      </rPr>
      <t>2021</t>
    </r>
    <r>
      <rPr>
        <sz val="18"/>
        <rFont val="方正小标宋_GBK"/>
        <family val="4"/>
        <charset val="134"/>
      </rPr>
      <t>年区级政府性基金预算收支调整表（草案）</t>
    </r>
  </si>
  <si>
    <r>
      <rPr>
        <sz val="11"/>
        <color indexed="8"/>
        <rFont val="宋体"/>
        <family val="3"/>
        <charset val="134"/>
      </rPr>
      <t>单位：万元</t>
    </r>
  </si>
  <si>
    <t>收入</t>
  </si>
  <si>
    <t>支出</t>
  </si>
  <si>
    <t>项目</t>
  </si>
  <si>
    <r>
      <rPr>
        <b/>
        <sz val="12"/>
        <rFont val="宋体"/>
        <family val="3"/>
        <charset val="134"/>
      </rPr>
      <t>预算数</t>
    </r>
  </si>
  <si>
    <r>
      <rPr>
        <b/>
        <sz val="12"/>
        <rFont val="宋体"/>
        <family val="3"/>
        <charset val="134"/>
      </rPr>
      <t>调整数</t>
    </r>
  </si>
  <si>
    <r>
      <rPr>
        <b/>
        <sz val="12"/>
        <rFont val="宋体"/>
        <family val="3"/>
        <charset val="134"/>
      </rPr>
      <t>调整预算数</t>
    </r>
  </si>
  <si>
    <r>
      <rPr>
        <sz val="11"/>
        <rFont val="宋体"/>
        <family val="3"/>
        <charset val="134"/>
      </rPr>
      <t>一、农网还贷资金收入</t>
    </r>
  </si>
  <si>
    <t>一、文化旅游体育与传媒支出</t>
  </si>
  <si>
    <r>
      <rPr>
        <sz val="11"/>
        <rFont val="宋体"/>
        <family val="3"/>
        <charset val="134"/>
      </rPr>
      <t>二、海南省高等级公路车辆通行附加费收入</t>
    </r>
  </si>
  <si>
    <t>二、社会保障和就业支出</t>
  </si>
  <si>
    <r>
      <rPr>
        <sz val="11"/>
        <rFont val="宋体"/>
        <family val="3"/>
        <charset val="134"/>
      </rPr>
      <t>三、港口建设费收入</t>
    </r>
  </si>
  <si>
    <t>三、城乡社区支出</t>
  </si>
  <si>
    <r>
      <rPr>
        <sz val="11"/>
        <rFont val="宋体"/>
        <family val="3"/>
        <charset val="134"/>
      </rPr>
      <t>四、国家电影事业发展专项资金收入</t>
    </r>
  </si>
  <si>
    <t>四、农林水支出</t>
  </si>
  <si>
    <r>
      <rPr>
        <sz val="11"/>
        <rFont val="宋体"/>
        <family val="3"/>
        <charset val="134"/>
      </rPr>
      <t>五、国有土地收益基金收入</t>
    </r>
  </si>
  <si>
    <t>五、交通运输支出</t>
  </si>
  <si>
    <r>
      <rPr>
        <sz val="11"/>
        <rFont val="宋体"/>
        <family val="3"/>
        <charset val="134"/>
      </rPr>
      <t>六、农业土地开发资金收入</t>
    </r>
  </si>
  <si>
    <t>六、其他支出</t>
  </si>
  <si>
    <r>
      <rPr>
        <sz val="11"/>
        <rFont val="宋体"/>
        <family val="3"/>
        <charset val="134"/>
      </rPr>
      <t>七、国有土地使用权出让收入</t>
    </r>
  </si>
  <si>
    <t>七、债务付息支出</t>
  </si>
  <si>
    <r>
      <rPr>
        <sz val="11"/>
        <rFont val="宋体"/>
        <family val="3"/>
        <charset val="134"/>
      </rPr>
      <t>八、大中型水库库区基金收入</t>
    </r>
  </si>
  <si>
    <t>八、债务发行费用支出</t>
  </si>
  <si>
    <r>
      <rPr>
        <sz val="11"/>
        <rFont val="宋体"/>
        <family val="3"/>
        <charset val="134"/>
      </rPr>
      <t>九、彩票公益金收入</t>
    </r>
  </si>
  <si>
    <t>九、抗疫特别国债安排的支出</t>
  </si>
  <si>
    <r>
      <rPr>
        <sz val="11"/>
        <rFont val="宋体"/>
        <family val="3"/>
        <charset val="134"/>
      </rPr>
      <t>十、城市基础设施配套费收入</t>
    </r>
  </si>
  <si>
    <r>
      <rPr>
        <sz val="11"/>
        <rFont val="宋体"/>
        <family val="3"/>
        <charset val="134"/>
      </rPr>
      <t>十一、小型水库移民扶助基金收入</t>
    </r>
  </si>
  <si>
    <r>
      <rPr>
        <sz val="11"/>
        <rFont val="宋体"/>
        <family val="3"/>
        <charset val="134"/>
      </rPr>
      <t>十二、国家重大水利工程建设基金收入</t>
    </r>
  </si>
  <si>
    <r>
      <rPr>
        <sz val="11"/>
        <rFont val="宋体"/>
        <family val="3"/>
        <charset val="134"/>
      </rPr>
      <t>十三、车辆通行费</t>
    </r>
  </si>
  <si>
    <r>
      <rPr>
        <sz val="11"/>
        <rFont val="宋体"/>
        <family val="3"/>
        <charset val="134"/>
      </rPr>
      <t>十四、污水处理费收入</t>
    </r>
  </si>
  <si>
    <r>
      <rPr>
        <sz val="11"/>
        <rFont val="宋体"/>
        <family val="3"/>
        <charset val="134"/>
      </rPr>
      <t>十五、彩票发行机构和彩票销售机构的业务费用</t>
    </r>
  </si>
  <si>
    <r>
      <rPr>
        <sz val="11"/>
        <rFont val="宋体"/>
        <family val="3"/>
        <charset val="134"/>
      </rPr>
      <t>十六、其他政府性基金收入</t>
    </r>
  </si>
  <si>
    <r>
      <rPr>
        <sz val="11"/>
        <rFont val="宋体"/>
        <family val="3"/>
        <charset val="134"/>
      </rPr>
      <t>十七、专项债券对应项目专项收入</t>
    </r>
  </si>
  <si>
    <r>
      <rPr>
        <b/>
        <sz val="11"/>
        <rFont val="宋体"/>
        <family val="3"/>
        <charset val="134"/>
      </rPr>
      <t>收入合计</t>
    </r>
  </si>
  <si>
    <r>
      <rPr>
        <b/>
        <sz val="11"/>
        <rFont val="宋体"/>
        <family val="3"/>
        <charset val="134"/>
      </rPr>
      <t>支出合计</t>
    </r>
  </si>
  <si>
    <r>
      <rPr>
        <b/>
        <sz val="11"/>
        <rFont val="宋体"/>
        <family val="3"/>
        <charset val="134"/>
      </rPr>
      <t>转移性收入</t>
    </r>
  </si>
  <si>
    <r>
      <rPr>
        <b/>
        <sz val="11"/>
        <rFont val="宋体"/>
        <family val="3"/>
        <charset val="134"/>
      </rPr>
      <t>转移性支出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</si>
  <si>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政府性基金转移收入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</si>
  <si>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政府性基金转移支付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</si>
  <si>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政府性基金补助收入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</si>
  <si>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政府性基金补助支出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</si>
  <si>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政府性基金上解收入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</si>
  <si>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政府性基金上解支出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</si>
  <si>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上年结余收入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</si>
  <si>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调出资金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</si>
  <si>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调入资金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</si>
  <si>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年终结余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</si>
  <si>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其中：地方政府性基金调入专项收入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</si>
  <si>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地方政府专项债务还本支出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</si>
  <si>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地方政府专项债务转贷收入（新增债券）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</si>
  <si>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地方政府专项债务转贷支出</t>
    </r>
  </si>
  <si>
    <r>
      <rPr>
        <b/>
        <sz val="11"/>
        <rFont val="宋体"/>
        <family val="3"/>
        <charset val="134"/>
      </rPr>
      <t>收入总计</t>
    </r>
  </si>
  <si>
    <r>
      <rPr>
        <b/>
        <sz val="11"/>
        <rFont val="宋体"/>
        <family val="3"/>
        <charset val="134"/>
      </rPr>
      <t>支出总计</t>
    </r>
  </si>
  <si>
    <t>表3</t>
  </si>
  <si>
    <r>
      <rPr>
        <sz val="18"/>
        <rFont val="Times New Roman"/>
        <family val="1"/>
      </rPr>
      <t>2021</t>
    </r>
    <r>
      <rPr>
        <sz val="18"/>
        <rFont val="方正小标宋_GBK"/>
        <family val="4"/>
        <charset val="134"/>
      </rPr>
      <t>年区级国有资本经营预算收支调整表（草案）</t>
    </r>
  </si>
  <si>
    <t>单位：万元</t>
  </si>
  <si>
    <r>
      <rPr>
        <b/>
        <sz val="11"/>
        <rFont val="宋体"/>
        <family val="3"/>
        <charset val="134"/>
      </rPr>
      <t>收入</t>
    </r>
  </si>
  <si>
    <r>
      <rPr>
        <b/>
        <sz val="11"/>
        <rFont val="宋体"/>
        <family val="3"/>
        <charset val="134"/>
      </rPr>
      <t>支出</t>
    </r>
  </si>
  <si>
    <r>
      <rPr>
        <b/>
        <sz val="11"/>
        <rFont val="宋体"/>
        <family val="3"/>
        <charset val="134"/>
      </rPr>
      <t>项目</t>
    </r>
  </si>
  <si>
    <t>预算数</t>
  </si>
  <si>
    <t>调整数</t>
  </si>
  <si>
    <t>调整预算数</t>
  </si>
  <si>
    <r>
      <rPr>
        <b/>
        <sz val="11"/>
        <rFont val="宋体"/>
        <family val="3"/>
        <charset val="134"/>
      </rPr>
      <t>预算数</t>
    </r>
  </si>
  <si>
    <r>
      <rPr>
        <b/>
        <sz val="11"/>
        <rFont val="宋体"/>
        <family val="3"/>
        <charset val="134"/>
      </rPr>
      <t>本级收入合计</t>
    </r>
  </si>
  <si>
    <r>
      <rPr>
        <b/>
        <sz val="11"/>
        <rFont val="宋体"/>
        <family val="3"/>
        <charset val="134"/>
      </rPr>
      <t>本级支出合计</t>
    </r>
  </si>
  <si>
    <t>一、利润收入</t>
  </si>
  <si>
    <r>
      <rPr>
        <sz val="10"/>
        <rFont val="宋体"/>
        <family val="3"/>
        <charset val="134"/>
      </rPr>
      <t>一、解决历史遗留问题及改革成本支出</t>
    </r>
  </si>
  <si>
    <t>二、股利、股息收入</t>
  </si>
  <si>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国有企业棚户区改造</t>
    </r>
  </si>
  <si>
    <t>三、产权转让收入</t>
  </si>
  <si>
    <r>
      <rPr>
        <sz val="10"/>
        <rFont val="Times New Roman"/>
        <family val="1"/>
      </rPr>
      <t xml:space="preserve">  “</t>
    </r>
    <r>
      <rPr>
        <sz val="10"/>
        <rFont val="宋体"/>
        <family val="3"/>
        <charset val="134"/>
      </rPr>
      <t>三供一业</t>
    </r>
    <r>
      <rPr>
        <sz val="10"/>
        <rFont val="Times New Roman"/>
        <family val="1"/>
      </rPr>
      <t>”</t>
    </r>
    <r>
      <rPr>
        <sz val="10"/>
        <rFont val="宋体"/>
        <family val="3"/>
        <charset val="134"/>
      </rPr>
      <t>移交补助支出</t>
    </r>
  </si>
  <si>
    <t>四、其他国有资本经营预算收入</t>
  </si>
  <si>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其他历史遗留及改革成本支出</t>
    </r>
  </si>
  <si>
    <r>
      <rPr>
        <sz val="10"/>
        <rFont val="宋体"/>
        <family val="3"/>
        <charset val="134"/>
      </rPr>
      <t>二、国有企业资本金注入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</si>
  <si>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上级补助收入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</si>
  <si>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支持科技进步支出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</si>
  <si>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其他国有资本金注入</t>
    </r>
  </si>
  <si>
    <r>
      <rPr>
        <sz val="10"/>
        <rFont val="宋体"/>
        <family val="3"/>
        <charset val="134"/>
      </rPr>
      <t>三、金融企业国有资本经营预算支出</t>
    </r>
  </si>
  <si>
    <r>
      <rPr>
        <sz val="10"/>
        <rFont val="Times New Roman"/>
        <family val="1"/>
      </rPr>
      <t xml:space="preserve">   </t>
    </r>
    <r>
      <rPr>
        <sz val="10"/>
        <rFont val="宋体"/>
        <family val="3"/>
        <charset val="134"/>
      </rPr>
      <t>资本性支出</t>
    </r>
  </si>
  <si>
    <r>
      <rPr>
        <sz val="10"/>
        <rFont val="Times New Roman"/>
        <family val="1"/>
      </rPr>
      <t xml:space="preserve">   </t>
    </r>
    <r>
      <rPr>
        <sz val="10"/>
        <rFont val="宋体"/>
        <family val="3"/>
        <charset val="134"/>
      </rPr>
      <t>其他金融国有资本经营预算支出</t>
    </r>
    <r>
      <rPr>
        <sz val="10"/>
        <rFont val="Times New Roman"/>
        <family val="1"/>
      </rPr>
      <t xml:space="preserve">  </t>
    </r>
  </si>
  <si>
    <r>
      <rPr>
        <sz val="10"/>
        <rFont val="宋体"/>
        <family val="3"/>
        <charset val="134"/>
      </rPr>
      <t>四、其他国有资本经营预算支出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</si>
  <si>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其他国有资本经营预算支出</t>
    </r>
    <r>
      <rPr>
        <sz val="10"/>
        <rFont val="Times New Roman"/>
        <family val="1"/>
      </rPr>
      <t xml:space="preserve">  </t>
    </r>
  </si>
  <si>
    <r>
      <rPr>
        <sz val="14"/>
        <rFont val="黑体"/>
        <family val="3"/>
        <charset val="134"/>
      </rPr>
      <t>转移性支出合计</t>
    </r>
  </si>
  <si>
    <t>-</t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</si>
  <si>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调出资金</t>
    </r>
  </si>
  <si>
    <r>
      <rPr>
        <sz val="11"/>
        <rFont val="宋体"/>
        <family val="3"/>
        <charset val="134"/>
      </rPr>
      <t>表</t>
    </r>
    <r>
      <rPr>
        <sz val="11"/>
        <rFont val="Times New Roman"/>
        <family val="1"/>
      </rPr>
      <t>4</t>
    </r>
  </si>
  <si>
    <r>
      <rPr>
        <sz val="18"/>
        <rFont val="Times New Roman"/>
        <family val="1"/>
      </rPr>
      <t>2021</t>
    </r>
    <r>
      <rPr>
        <sz val="18"/>
        <rFont val="方正小标宋_GBK"/>
        <family val="4"/>
        <charset val="134"/>
      </rPr>
      <t>年第二批、第三批新增债券资金使用计划表</t>
    </r>
  </si>
  <si>
    <r>
      <rPr>
        <sz val="12"/>
        <rFont val="方正仿宋_GBK"/>
        <family val="4"/>
        <charset val="134"/>
      </rPr>
      <t>单位：万元</t>
    </r>
  </si>
  <si>
    <r>
      <rPr>
        <b/>
        <sz val="10"/>
        <rFont val="宋体"/>
        <family val="3"/>
        <charset val="134"/>
      </rPr>
      <t>序号</t>
    </r>
  </si>
  <si>
    <r>
      <rPr>
        <b/>
        <sz val="10"/>
        <rFont val="宋体"/>
        <family val="3"/>
        <charset val="134"/>
      </rPr>
      <t>项目单位</t>
    </r>
  </si>
  <si>
    <r>
      <rPr>
        <b/>
        <sz val="10"/>
        <rFont val="宋体"/>
        <family val="3"/>
        <charset val="134"/>
      </rPr>
      <t>项目名称</t>
    </r>
  </si>
  <si>
    <r>
      <rPr>
        <b/>
        <sz val="10"/>
        <rFont val="宋体"/>
        <family val="3"/>
        <charset val="134"/>
      </rPr>
      <t>项目类型</t>
    </r>
  </si>
  <si>
    <r>
      <rPr>
        <b/>
        <sz val="10"/>
        <rFont val="宋体"/>
        <family val="3"/>
        <charset val="134"/>
      </rPr>
      <t>项目投向</t>
    </r>
  </si>
  <si>
    <r>
      <rPr>
        <b/>
        <sz val="10"/>
        <color theme="1"/>
        <rFont val="宋体"/>
        <family val="3"/>
        <charset val="134"/>
      </rPr>
      <t>立项依据</t>
    </r>
  </si>
  <si>
    <r>
      <rPr>
        <b/>
        <sz val="10"/>
        <rFont val="宋体"/>
        <family val="3"/>
        <charset val="134"/>
      </rPr>
      <t>项目总概算</t>
    </r>
  </si>
  <si>
    <r>
      <rPr>
        <b/>
        <sz val="10"/>
        <rFont val="宋体"/>
        <family val="3"/>
        <charset val="134"/>
      </rPr>
      <t>建设状态</t>
    </r>
  </si>
  <si>
    <r>
      <rPr>
        <b/>
        <sz val="10"/>
        <rFont val="Times New Roman"/>
        <family val="1"/>
      </rPr>
      <t>2021</t>
    </r>
    <r>
      <rPr>
        <b/>
        <sz val="10"/>
        <rFont val="宋体"/>
        <family val="3"/>
        <charset val="134"/>
      </rPr>
      <t>年</t>
    </r>
    <r>
      <rPr>
        <b/>
        <sz val="10"/>
        <rFont val="宋体"/>
        <family val="3"/>
        <charset val="134"/>
      </rPr>
      <t>融资需求</t>
    </r>
  </si>
  <si>
    <r>
      <rPr>
        <b/>
        <sz val="10"/>
        <rFont val="Times New Roman"/>
        <family val="1"/>
      </rPr>
      <t>2021</t>
    </r>
    <r>
      <rPr>
        <b/>
        <sz val="10"/>
        <rFont val="宋体"/>
        <family val="3"/>
        <charset val="134"/>
      </rPr>
      <t>年债券计划使用金额</t>
    </r>
  </si>
  <si>
    <r>
      <rPr>
        <b/>
        <sz val="10"/>
        <rFont val="宋体"/>
        <family val="3"/>
        <charset val="134"/>
      </rPr>
      <t>计划使用时间</t>
    </r>
  </si>
  <si>
    <r>
      <rPr>
        <b/>
        <sz val="10"/>
        <color indexed="8"/>
        <rFont val="宋体"/>
        <family val="3"/>
        <charset val="134"/>
      </rPr>
      <t>小计</t>
    </r>
  </si>
  <si>
    <r>
      <rPr>
        <b/>
        <sz val="10"/>
        <rFont val="宋体"/>
        <family val="3"/>
        <charset val="134"/>
      </rPr>
      <t>专项债券</t>
    </r>
  </si>
  <si>
    <r>
      <rPr>
        <sz val="10"/>
        <rFont val="宋体"/>
        <family val="3"/>
        <charset val="134"/>
      </rPr>
      <t>合计</t>
    </r>
  </si>
  <si>
    <r>
      <rPr>
        <sz val="10"/>
        <rFont val="宋体"/>
        <family val="3"/>
        <charset val="134"/>
      </rPr>
      <t>浦发集团</t>
    </r>
  </si>
  <si>
    <r>
      <rPr>
        <sz val="10"/>
        <rFont val="宋体"/>
        <family val="3"/>
        <charset val="134"/>
      </rPr>
      <t>开州区长沙镇古迹片区、狮寨片区棚户区改造项目</t>
    </r>
  </si>
  <si>
    <r>
      <rPr>
        <sz val="10"/>
        <rFont val="宋体"/>
        <family val="3"/>
        <charset val="134"/>
      </rPr>
      <t>棚户区改造</t>
    </r>
  </si>
  <si>
    <r>
      <rPr>
        <sz val="10"/>
        <rFont val="宋体"/>
        <family val="3"/>
        <charset val="134"/>
      </rPr>
      <t>保障性住房</t>
    </r>
  </si>
  <si>
    <r>
      <rPr>
        <sz val="10"/>
        <rFont val="宋体"/>
        <family val="3"/>
        <charset val="134"/>
      </rPr>
      <t>开州发改浦〔</t>
    </r>
    <r>
      <rPr>
        <sz val="10"/>
        <rFont val="Times New Roman"/>
        <family val="1"/>
      </rPr>
      <t>2018</t>
    </r>
    <r>
      <rPr>
        <sz val="10"/>
        <rFont val="宋体"/>
        <family val="3"/>
        <charset val="134"/>
      </rPr>
      <t>〕</t>
    </r>
    <r>
      <rPr>
        <sz val="10"/>
        <rFont val="Times New Roman"/>
        <family val="1"/>
      </rPr>
      <t>22</t>
    </r>
  </si>
  <si>
    <r>
      <rPr>
        <sz val="10"/>
        <rFont val="宋体"/>
        <family val="3"/>
        <charset val="134"/>
      </rPr>
      <t>在建</t>
    </r>
  </si>
  <si>
    <t>11-12</t>
  </si>
  <si>
    <r>
      <rPr>
        <sz val="10"/>
        <rFont val="宋体"/>
        <family val="3"/>
        <charset val="134"/>
      </rPr>
      <t>丰乐街道</t>
    </r>
  </si>
  <si>
    <r>
      <rPr>
        <sz val="10"/>
        <rFont val="宋体"/>
        <family val="3"/>
        <charset val="134"/>
      </rPr>
      <t>开州区丰乐养老服务中心新建项目</t>
    </r>
  </si>
  <si>
    <r>
      <rPr>
        <sz val="10"/>
        <rFont val="宋体"/>
        <family val="3"/>
        <charset val="134"/>
      </rPr>
      <t>社会事务</t>
    </r>
  </si>
  <si>
    <r>
      <rPr>
        <sz val="10"/>
        <rFont val="宋体"/>
        <family val="3"/>
        <charset val="134"/>
      </rPr>
      <t>养老</t>
    </r>
  </si>
  <si>
    <r>
      <rPr>
        <sz val="10"/>
        <rFont val="宋体"/>
        <family val="3"/>
        <charset val="134"/>
      </rPr>
      <t>开州发改审〔</t>
    </r>
    <r>
      <rPr>
        <sz val="10"/>
        <rFont val="Times New Roman"/>
        <family val="1"/>
      </rPr>
      <t>2020</t>
    </r>
    <r>
      <rPr>
        <sz val="10"/>
        <rFont val="宋体"/>
        <family val="3"/>
        <charset val="134"/>
      </rPr>
      <t>〕</t>
    </r>
    <r>
      <rPr>
        <sz val="10"/>
        <rFont val="Times New Roman"/>
        <family val="1"/>
      </rPr>
      <t>950</t>
    </r>
    <r>
      <rPr>
        <sz val="10"/>
        <rFont val="宋体"/>
        <family val="3"/>
        <charset val="134"/>
      </rPr>
      <t>号</t>
    </r>
  </si>
  <si>
    <r>
      <rPr>
        <sz val="10"/>
        <rFont val="宋体"/>
        <family val="3"/>
        <charset val="134"/>
      </rPr>
      <t>清泉水务</t>
    </r>
  </si>
  <si>
    <r>
      <rPr>
        <sz val="10"/>
        <rFont val="宋体"/>
        <family val="3"/>
        <charset val="134"/>
      </rPr>
      <t>开州区敦好镇雨污分流改造项目</t>
    </r>
  </si>
  <si>
    <r>
      <rPr>
        <sz val="10"/>
        <rFont val="宋体"/>
        <family val="3"/>
        <charset val="134"/>
      </rPr>
      <t>生态建设和环境保护</t>
    </r>
  </si>
  <si>
    <r>
      <rPr>
        <sz val="10"/>
        <rFont val="宋体"/>
        <family val="3"/>
        <charset val="134"/>
      </rPr>
      <t>污染防治</t>
    </r>
  </si>
  <si>
    <r>
      <rPr>
        <sz val="10"/>
        <rFont val="宋体"/>
        <family val="3"/>
        <charset val="134"/>
      </rPr>
      <t>开州发改审〔</t>
    </r>
    <r>
      <rPr>
        <sz val="10"/>
        <rFont val="Times New Roman"/>
        <family val="1"/>
      </rPr>
      <t>2018</t>
    </r>
    <r>
      <rPr>
        <sz val="10"/>
        <rFont val="宋体"/>
        <family val="3"/>
        <charset val="134"/>
      </rPr>
      <t>〕</t>
    </r>
    <r>
      <rPr>
        <sz val="10"/>
        <rFont val="Times New Roman"/>
        <family val="1"/>
      </rPr>
      <t>15</t>
    </r>
    <r>
      <rPr>
        <sz val="10"/>
        <rFont val="宋体"/>
        <family val="3"/>
        <charset val="134"/>
      </rPr>
      <t>号</t>
    </r>
  </si>
  <si>
    <r>
      <rPr>
        <sz val="10"/>
        <rFont val="宋体"/>
        <family val="3"/>
        <charset val="134"/>
      </rPr>
      <t>完工</t>
    </r>
  </si>
  <si>
    <r>
      <rPr>
        <sz val="10"/>
        <rFont val="宋体"/>
        <family val="3"/>
        <charset val="134"/>
      </rPr>
      <t>开州区敦好镇正坝场镇雨污分流改造项目</t>
    </r>
  </si>
  <si>
    <r>
      <rPr>
        <sz val="10"/>
        <rFont val="宋体"/>
        <family val="3"/>
        <charset val="134"/>
      </rPr>
      <t>开州发改审〔</t>
    </r>
    <r>
      <rPr>
        <sz val="10"/>
        <rFont val="Times New Roman"/>
        <family val="1"/>
      </rPr>
      <t>2018</t>
    </r>
    <r>
      <rPr>
        <sz val="10"/>
        <rFont val="宋体"/>
        <family val="3"/>
        <charset val="134"/>
      </rPr>
      <t>〕</t>
    </r>
    <r>
      <rPr>
        <sz val="10"/>
        <rFont val="Times New Roman"/>
        <family val="1"/>
      </rPr>
      <t>17</t>
    </r>
    <r>
      <rPr>
        <sz val="10"/>
        <rFont val="宋体"/>
        <family val="3"/>
        <charset val="134"/>
      </rPr>
      <t>号</t>
    </r>
  </si>
  <si>
    <r>
      <rPr>
        <sz val="10"/>
        <rFont val="宋体"/>
        <family val="3"/>
        <charset val="134"/>
      </rPr>
      <t>开州区高桥镇雨污分流改造项目</t>
    </r>
  </si>
  <si>
    <r>
      <rPr>
        <sz val="10"/>
        <rFont val="宋体"/>
        <family val="3"/>
        <charset val="134"/>
      </rPr>
      <t>开州发改审〔</t>
    </r>
    <r>
      <rPr>
        <sz val="10"/>
        <rFont val="Times New Roman"/>
        <family val="1"/>
      </rPr>
      <t>2018</t>
    </r>
    <r>
      <rPr>
        <sz val="10"/>
        <rFont val="宋体"/>
        <family val="3"/>
        <charset val="134"/>
      </rPr>
      <t>〕</t>
    </r>
    <r>
      <rPr>
        <sz val="10"/>
        <rFont val="Times New Roman"/>
        <family val="1"/>
      </rPr>
      <t>18</t>
    </r>
    <r>
      <rPr>
        <sz val="10"/>
        <rFont val="宋体"/>
        <family val="3"/>
        <charset val="134"/>
      </rPr>
      <t>号</t>
    </r>
  </si>
  <si>
    <r>
      <rPr>
        <sz val="10"/>
        <rFont val="宋体"/>
        <family val="3"/>
        <charset val="134"/>
      </rPr>
      <t>区基础设施建设中心</t>
    </r>
  </si>
  <si>
    <r>
      <rPr>
        <sz val="10"/>
        <rFont val="宋体"/>
        <family val="3"/>
        <charset val="134"/>
      </rPr>
      <t>开州区金峰镇雨污分流改造项目</t>
    </r>
  </si>
  <si>
    <r>
      <rPr>
        <sz val="10"/>
        <rFont val="宋体"/>
        <family val="3"/>
        <charset val="134"/>
      </rPr>
      <t>开州区三合场镇雨污分流改造项目</t>
    </r>
  </si>
  <si>
    <r>
      <rPr>
        <sz val="10"/>
        <rFont val="宋体"/>
        <family val="3"/>
        <charset val="134"/>
      </rPr>
      <t>开州区白泉乡雨污分流改造项目</t>
    </r>
  </si>
  <si>
    <r>
      <rPr>
        <sz val="10"/>
        <rFont val="宋体"/>
        <family val="3"/>
        <charset val="134"/>
      </rPr>
      <t>开州区长沙镇雨污分流改造项目</t>
    </r>
  </si>
  <si>
    <r>
      <rPr>
        <sz val="10"/>
        <rFont val="宋体"/>
        <family val="3"/>
        <charset val="134"/>
      </rPr>
      <t>开州区大德镇雨污分流改造项目</t>
    </r>
  </si>
  <si>
    <r>
      <rPr>
        <sz val="10"/>
        <rFont val="宋体"/>
        <family val="3"/>
        <charset val="134"/>
      </rPr>
      <t>开州区白桥镇雨污分流改造项目</t>
    </r>
  </si>
  <si>
    <r>
      <rPr>
        <sz val="10"/>
        <rFont val="宋体"/>
        <family val="3"/>
        <charset val="134"/>
      </rPr>
      <t>开州区满月乡雨污分流改造项目</t>
    </r>
  </si>
  <si>
    <r>
      <rPr>
        <sz val="10"/>
        <rFont val="宋体"/>
        <family val="3"/>
        <charset val="134"/>
      </rPr>
      <t>开州区关面乡雨污分流改造项目</t>
    </r>
  </si>
  <si>
    <t xml:space="preserve">2121.05
</t>
  </si>
  <si>
    <r>
      <rPr>
        <sz val="10"/>
        <rFont val="宋体"/>
        <family val="3"/>
        <charset val="134"/>
      </rPr>
      <t>开州区谭家镇雨污分流改造项目</t>
    </r>
  </si>
  <si>
    <r>
      <rPr>
        <sz val="10"/>
        <rFont val="宋体"/>
        <family val="3"/>
        <charset val="134"/>
      </rPr>
      <t>开州区巫山镇雨污分流改造项目</t>
    </r>
  </si>
  <si>
    <r>
      <rPr>
        <sz val="10"/>
        <rFont val="宋体"/>
        <family val="3"/>
        <charset val="134"/>
      </rPr>
      <t>开州区岳溪镇雨污分流改造项目</t>
    </r>
  </si>
  <si>
    <r>
      <rPr>
        <sz val="10"/>
        <rFont val="宋体"/>
        <family val="3"/>
        <charset val="134"/>
      </rPr>
      <t>开州区温泉镇东平场镇雨污分流改造项目</t>
    </r>
  </si>
  <si>
    <r>
      <rPr>
        <sz val="10"/>
        <rFont val="宋体"/>
        <family val="3"/>
        <charset val="134"/>
      </rPr>
      <t>开州区南门镇雨污分流改造项目</t>
    </r>
  </si>
  <si>
    <r>
      <rPr>
        <sz val="10"/>
        <rFont val="宋体"/>
        <family val="3"/>
        <charset val="134"/>
      </rPr>
      <t>开州区河堰镇雨污分流改造项目</t>
    </r>
  </si>
  <si>
    <r>
      <rPr>
        <sz val="10"/>
        <rFont val="宋体"/>
        <family val="3"/>
        <charset val="134"/>
      </rPr>
      <t>开州区临江家居产业园至临江镇污水处理厂段一级干管项目</t>
    </r>
  </si>
  <si>
    <r>
      <rPr>
        <sz val="10"/>
        <rFont val="宋体"/>
        <family val="3"/>
        <charset val="134"/>
      </rPr>
      <t>石龙船（盛景）小学</t>
    </r>
  </si>
  <si>
    <r>
      <rPr>
        <sz val="10"/>
        <rFont val="宋体"/>
        <family val="3"/>
        <charset val="134"/>
      </rPr>
      <t>开州区石龙船（盛景）小学新建项目</t>
    </r>
  </si>
  <si>
    <r>
      <rPr>
        <sz val="10"/>
        <rFont val="宋体"/>
        <family val="3"/>
        <charset val="134"/>
      </rPr>
      <t>教育</t>
    </r>
  </si>
  <si>
    <r>
      <rPr>
        <sz val="10"/>
        <rFont val="宋体"/>
        <family val="3"/>
        <charset val="134"/>
      </rPr>
      <t>义务教育</t>
    </r>
  </si>
  <si>
    <r>
      <rPr>
        <sz val="10"/>
        <rFont val="宋体"/>
        <family val="3"/>
        <charset val="134"/>
      </rPr>
      <t>开州发改审〔</t>
    </r>
    <r>
      <rPr>
        <sz val="10"/>
        <rFont val="Times New Roman"/>
        <family val="1"/>
      </rPr>
      <t>2018</t>
    </r>
    <r>
      <rPr>
        <sz val="10"/>
        <rFont val="宋体"/>
        <family val="3"/>
        <charset val="134"/>
      </rPr>
      <t>〕</t>
    </r>
    <r>
      <rPr>
        <sz val="10"/>
        <rFont val="Times New Roman"/>
        <family val="1"/>
      </rPr>
      <t>514</t>
    </r>
    <r>
      <rPr>
        <sz val="10"/>
        <rFont val="宋体"/>
        <family val="3"/>
        <charset val="134"/>
      </rPr>
      <t>号</t>
    </r>
  </si>
  <si>
    <r>
      <rPr>
        <sz val="10"/>
        <rFont val="宋体"/>
        <family val="3"/>
        <charset val="134"/>
      </rPr>
      <t>大丘小学</t>
    </r>
  </si>
  <si>
    <r>
      <rPr>
        <sz val="10"/>
        <rFont val="宋体"/>
        <family val="3"/>
        <charset val="134"/>
      </rPr>
      <t>开州区大丘小学新建项目</t>
    </r>
  </si>
  <si>
    <r>
      <rPr>
        <sz val="10"/>
        <rFont val="宋体"/>
        <family val="3"/>
        <charset val="134"/>
      </rPr>
      <t>开州发改审〔</t>
    </r>
    <r>
      <rPr>
        <sz val="10"/>
        <rFont val="Times New Roman"/>
        <family val="1"/>
      </rPr>
      <t>2018</t>
    </r>
    <r>
      <rPr>
        <sz val="10"/>
        <rFont val="宋体"/>
        <family val="3"/>
        <charset val="134"/>
      </rPr>
      <t>〕</t>
    </r>
    <r>
      <rPr>
        <sz val="10"/>
        <rFont val="Times New Roman"/>
        <family val="1"/>
      </rPr>
      <t>505</t>
    </r>
    <r>
      <rPr>
        <sz val="10"/>
        <rFont val="宋体"/>
        <family val="3"/>
        <charset val="134"/>
      </rPr>
      <t>号</t>
    </r>
  </si>
  <si>
    <r>
      <rPr>
        <sz val="10"/>
        <rFont val="宋体"/>
        <family val="3"/>
        <charset val="134"/>
      </rPr>
      <t>文峰小学</t>
    </r>
  </si>
  <si>
    <r>
      <rPr>
        <sz val="10"/>
        <rFont val="宋体"/>
        <family val="3"/>
        <charset val="134"/>
      </rPr>
      <t>开州区文峰小学新建项目</t>
    </r>
  </si>
  <si>
    <r>
      <rPr>
        <sz val="10"/>
        <rFont val="宋体"/>
        <family val="3"/>
        <charset val="134"/>
      </rPr>
      <t>开州发改审〔</t>
    </r>
    <r>
      <rPr>
        <sz val="10"/>
        <rFont val="Times New Roman"/>
        <family val="1"/>
      </rPr>
      <t>2018</t>
    </r>
    <r>
      <rPr>
        <sz val="10"/>
        <rFont val="宋体"/>
        <family val="3"/>
        <charset val="134"/>
      </rPr>
      <t>〕</t>
    </r>
    <r>
      <rPr>
        <sz val="10"/>
        <rFont val="Times New Roman"/>
        <family val="1"/>
      </rPr>
      <t>511</t>
    </r>
    <r>
      <rPr>
        <sz val="10"/>
        <rFont val="宋体"/>
        <family val="3"/>
        <charset val="134"/>
      </rPr>
      <t>号</t>
    </r>
  </si>
  <si>
    <r>
      <rPr>
        <sz val="10"/>
        <rFont val="宋体"/>
        <family val="3"/>
        <charset val="134"/>
      </rPr>
      <t>丰乐迎仙小学</t>
    </r>
  </si>
  <si>
    <r>
      <rPr>
        <sz val="10"/>
        <rFont val="宋体"/>
        <family val="3"/>
        <charset val="134"/>
      </rPr>
      <t>开州区丰乐迎仙小学新建项目</t>
    </r>
  </si>
  <si>
    <r>
      <rPr>
        <sz val="10"/>
        <rFont val="宋体"/>
        <family val="3"/>
        <charset val="134"/>
      </rPr>
      <t>开州发改审〔</t>
    </r>
    <r>
      <rPr>
        <sz val="10"/>
        <rFont val="Times New Roman"/>
        <family val="1"/>
      </rPr>
      <t>2020</t>
    </r>
    <r>
      <rPr>
        <sz val="10"/>
        <rFont val="宋体"/>
        <family val="3"/>
        <charset val="134"/>
      </rPr>
      <t>〕</t>
    </r>
    <r>
      <rPr>
        <sz val="10"/>
        <rFont val="Times New Roman"/>
        <family val="1"/>
      </rPr>
      <t>577</t>
    </r>
    <r>
      <rPr>
        <sz val="10"/>
        <rFont val="宋体"/>
        <family val="3"/>
        <charset val="134"/>
      </rPr>
      <t>号</t>
    </r>
  </si>
  <si>
    <r>
      <rPr>
        <sz val="10"/>
        <rFont val="宋体"/>
        <family val="3"/>
        <charset val="134"/>
      </rPr>
      <t>云枫小学</t>
    </r>
  </si>
  <si>
    <r>
      <rPr>
        <sz val="10"/>
        <rFont val="宋体"/>
        <family val="3"/>
        <charset val="134"/>
      </rPr>
      <t>开州区云枫小学新建项目</t>
    </r>
  </si>
  <si>
    <r>
      <rPr>
        <sz val="10"/>
        <rFont val="宋体"/>
        <family val="3"/>
        <charset val="134"/>
      </rPr>
      <t>开州发改审〔</t>
    </r>
    <r>
      <rPr>
        <sz val="10"/>
        <rFont val="Times New Roman"/>
        <family val="1"/>
      </rPr>
      <t>2020</t>
    </r>
    <r>
      <rPr>
        <sz val="10"/>
        <rFont val="宋体"/>
        <family val="3"/>
        <charset val="134"/>
      </rPr>
      <t>〕</t>
    </r>
    <r>
      <rPr>
        <sz val="10"/>
        <rFont val="Times New Roman"/>
        <family val="1"/>
      </rPr>
      <t>953</t>
    </r>
    <r>
      <rPr>
        <sz val="10"/>
        <rFont val="宋体"/>
        <family val="3"/>
        <charset val="134"/>
      </rPr>
      <t>号</t>
    </r>
  </si>
  <si>
    <r>
      <rPr>
        <sz val="10"/>
        <rFont val="宋体"/>
        <family val="3"/>
        <charset val="134"/>
      </rPr>
      <t>宏畅交通</t>
    </r>
  </si>
  <si>
    <r>
      <rPr>
        <sz val="10"/>
        <rFont val="Times New Roman"/>
        <family val="1"/>
      </rPr>
      <t>S206</t>
    </r>
    <r>
      <rPr>
        <sz val="10"/>
        <rFont val="宋体"/>
        <family val="3"/>
        <charset val="134"/>
      </rPr>
      <t>开南路铁桥至巫山坎公路大修工程</t>
    </r>
  </si>
  <si>
    <r>
      <rPr>
        <sz val="10"/>
        <rFont val="宋体"/>
        <family val="3"/>
        <charset val="134"/>
      </rPr>
      <t>交通</t>
    </r>
  </si>
  <si>
    <r>
      <rPr>
        <sz val="10"/>
        <rFont val="宋体"/>
        <family val="3"/>
        <charset val="134"/>
      </rPr>
      <t>公路</t>
    </r>
  </si>
  <si>
    <r>
      <rPr>
        <sz val="10"/>
        <rFont val="宋体"/>
        <family val="3"/>
        <charset val="134"/>
      </rPr>
      <t>开云高速公路开州区建设协调指挥部办公室</t>
    </r>
  </si>
  <si>
    <r>
      <rPr>
        <sz val="10"/>
        <rFont val="宋体"/>
        <family val="3"/>
        <charset val="134"/>
      </rPr>
      <t>巫云开高速（配套）工程</t>
    </r>
  </si>
  <si>
    <r>
      <rPr>
        <sz val="10"/>
        <rFont val="宋体"/>
        <family val="3"/>
        <charset val="134"/>
      </rPr>
      <t>其他</t>
    </r>
  </si>
  <si>
    <r>
      <rPr>
        <sz val="10"/>
        <rFont val="宋体"/>
        <family val="3"/>
        <charset val="134"/>
      </rPr>
      <t>城市公园管理处</t>
    </r>
  </si>
  <si>
    <r>
      <rPr>
        <sz val="10"/>
        <rFont val="宋体"/>
        <family val="3"/>
        <charset val="134"/>
      </rPr>
      <t>飞鹰堡公园工程</t>
    </r>
  </si>
  <si>
    <r>
      <rPr>
        <sz val="10"/>
        <rFont val="宋体"/>
        <family val="3"/>
        <charset val="134"/>
      </rPr>
      <t>市政</t>
    </r>
  </si>
  <si>
    <r>
      <rPr>
        <sz val="10"/>
        <rFont val="宋体"/>
        <family val="3"/>
        <charset val="134"/>
      </rPr>
      <t>公园</t>
    </r>
  </si>
  <si>
    <r>
      <rPr>
        <sz val="10"/>
        <rFont val="宋体"/>
        <family val="3"/>
        <charset val="134"/>
      </rPr>
      <t>区公安局</t>
    </r>
  </si>
  <si>
    <r>
      <rPr>
        <sz val="10"/>
        <rFont val="宋体"/>
        <family val="3"/>
        <charset val="134"/>
      </rPr>
      <t>新建镇安派出所物证保全中心</t>
    </r>
  </si>
  <si>
    <r>
      <rPr>
        <sz val="10"/>
        <rFont val="宋体"/>
        <family val="3"/>
        <charset val="134"/>
      </rPr>
      <t>政权建设</t>
    </r>
  </si>
  <si>
    <r>
      <rPr>
        <sz val="10"/>
        <rFont val="宋体"/>
        <family val="3"/>
        <charset val="134"/>
      </rPr>
      <t>公共安全部门场所建设</t>
    </r>
  </si>
  <si>
    <r>
      <rPr>
        <sz val="10"/>
        <rFont val="宋体"/>
        <family val="3"/>
        <charset val="134"/>
      </rPr>
      <t>开州发改审〔</t>
    </r>
    <r>
      <rPr>
        <sz val="10"/>
        <rFont val="Times New Roman"/>
        <family val="1"/>
      </rPr>
      <t>2018</t>
    </r>
    <r>
      <rPr>
        <sz val="10"/>
        <rFont val="宋体"/>
        <family val="3"/>
        <charset val="134"/>
      </rPr>
      <t>〕</t>
    </r>
    <r>
      <rPr>
        <sz val="10"/>
        <rFont val="Times New Roman"/>
        <family val="1"/>
      </rPr>
      <t>327</t>
    </r>
    <r>
      <rPr>
        <sz val="10"/>
        <rFont val="宋体"/>
        <family val="3"/>
        <charset val="134"/>
      </rPr>
      <t>号</t>
    </r>
  </si>
  <si>
    <r>
      <rPr>
        <sz val="10"/>
        <rFont val="宋体"/>
        <family val="3"/>
        <charset val="134"/>
      </rPr>
      <t>重庆市开州渔港升级改造和整治维护项目</t>
    </r>
  </si>
  <si>
    <r>
      <rPr>
        <sz val="10"/>
        <rFont val="宋体"/>
        <family val="3"/>
        <charset val="134"/>
      </rPr>
      <t>农林水利</t>
    </r>
  </si>
  <si>
    <r>
      <rPr>
        <sz val="10"/>
        <rFont val="宋体"/>
        <family val="3"/>
        <charset val="134"/>
      </rPr>
      <t>其他农林水利建设</t>
    </r>
  </si>
  <si>
    <r>
      <rPr>
        <sz val="10"/>
        <rFont val="宋体"/>
        <family val="3"/>
        <charset val="134"/>
      </rPr>
      <t>重庆湖山投资集团有限公司</t>
    </r>
  </si>
  <si>
    <r>
      <rPr>
        <sz val="10"/>
        <rFont val="宋体"/>
        <family val="3"/>
        <charset val="134"/>
      </rPr>
      <t>开州长沙南门片区乡村振兴综合示范区项目</t>
    </r>
  </si>
  <si>
    <r>
      <rPr>
        <sz val="10"/>
        <color theme="1"/>
        <rFont val="宋体"/>
        <family val="3"/>
        <charset val="134"/>
      </rPr>
      <t>社会事业</t>
    </r>
  </si>
  <si>
    <r>
      <rPr>
        <sz val="10"/>
        <rFont val="宋体"/>
        <family val="3"/>
        <charset val="134"/>
      </rPr>
      <t>农业农村</t>
    </r>
  </si>
  <si>
    <r>
      <rPr>
        <sz val="10"/>
        <rFont val="宋体"/>
        <family val="3"/>
        <charset val="134"/>
      </rPr>
      <t>开州发改审〔</t>
    </r>
    <r>
      <rPr>
        <sz val="10"/>
        <rFont val="Times New Roman"/>
        <family val="1"/>
      </rPr>
      <t>2021</t>
    </r>
    <r>
      <rPr>
        <sz val="10"/>
        <rFont val="宋体"/>
        <family val="3"/>
        <charset val="134"/>
      </rPr>
      <t>〕</t>
    </r>
    <r>
      <rPr>
        <sz val="10"/>
        <rFont val="Times New Roman"/>
        <family val="1"/>
      </rPr>
      <t>736</t>
    </r>
    <r>
      <rPr>
        <sz val="10"/>
        <rFont val="宋体"/>
        <family val="3"/>
        <charset val="134"/>
      </rPr>
      <t>号</t>
    </r>
  </si>
  <si>
    <r>
      <rPr>
        <sz val="10"/>
        <color theme="1"/>
        <rFont val="宋体"/>
        <family val="3"/>
        <charset val="134"/>
      </rPr>
      <t>开州白马泉旅游基础设施项目</t>
    </r>
  </si>
  <si>
    <r>
      <rPr>
        <sz val="10"/>
        <rFont val="宋体"/>
        <family val="3"/>
        <charset val="134"/>
      </rPr>
      <t>文化旅游</t>
    </r>
  </si>
  <si>
    <r>
      <rPr>
        <sz val="10"/>
        <color theme="1"/>
        <rFont val="宋体"/>
        <family val="3"/>
        <charset val="134"/>
      </rPr>
      <t>开州发改审〔</t>
    </r>
    <r>
      <rPr>
        <sz val="10"/>
        <color theme="1"/>
        <rFont val="Times New Roman"/>
        <family val="1"/>
      </rPr>
      <t>2021</t>
    </r>
    <r>
      <rPr>
        <sz val="10"/>
        <color theme="1"/>
        <rFont val="宋体"/>
        <family val="3"/>
        <charset val="134"/>
      </rPr>
      <t>〕</t>
    </r>
    <r>
      <rPr>
        <sz val="10"/>
        <color theme="1"/>
        <rFont val="Times New Roman"/>
        <family val="1"/>
      </rPr>
      <t>461</t>
    </r>
    <r>
      <rPr>
        <sz val="10"/>
        <color theme="1"/>
        <rFont val="宋体"/>
        <family val="3"/>
        <charset val="134"/>
      </rPr>
      <t>号</t>
    </r>
  </si>
  <si>
    <r>
      <rPr>
        <sz val="10"/>
        <color theme="1"/>
        <rFont val="宋体"/>
        <family val="3"/>
        <charset val="134"/>
      </rPr>
      <t>开州关面旅游小镇旅游基础设施建设项目</t>
    </r>
  </si>
  <si>
    <r>
      <rPr>
        <sz val="10"/>
        <color theme="1"/>
        <rFont val="宋体"/>
        <family val="3"/>
        <charset val="134"/>
      </rPr>
      <t>开州发改审〔</t>
    </r>
    <r>
      <rPr>
        <sz val="10"/>
        <color theme="1"/>
        <rFont val="Times New Roman"/>
        <family val="1"/>
      </rPr>
      <t>2020</t>
    </r>
    <r>
      <rPr>
        <sz val="10"/>
        <color theme="1"/>
        <rFont val="宋体"/>
        <family val="3"/>
        <charset val="134"/>
      </rPr>
      <t>〕</t>
    </r>
    <r>
      <rPr>
        <sz val="10"/>
        <color theme="1"/>
        <rFont val="Times New Roman"/>
        <family val="1"/>
      </rPr>
      <t>498</t>
    </r>
    <r>
      <rPr>
        <sz val="10"/>
        <color theme="1"/>
        <rFont val="宋体"/>
        <family val="3"/>
        <charset val="134"/>
      </rPr>
      <t>号</t>
    </r>
  </si>
  <si>
    <r>
      <rPr>
        <sz val="10"/>
        <color theme="1"/>
        <rFont val="宋体"/>
        <family val="3"/>
        <charset val="134"/>
      </rPr>
      <t>重庆清泉水务有限公司</t>
    </r>
  </si>
  <si>
    <r>
      <rPr>
        <sz val="10"/>
        <color theme="1"/>
        <rFont val="宋体"/>
        <family val="3"/>
        <charset val="134"/>
      </rPr>
      <t>开州区城乡饮水安全保障一期工程</t>
    </r>
  </si>
  <si>
    <r>
      <rPr>
        <sz val="10"/>
        <color theme="1"/>
        <rFont val="宋体"/>
        <family val="3"/>
        <charset val="134"/>
      </rPr>
      <t>农林水利</t>
    </r>
  </si>
  <si>
    <r>
      <rPr>
        <sz val="10"/>
        <rFont val="宋体"/>
        <family val="3"/>
        <charset val="134"/>
      </rPr>
      <t>水利</t>
    </r>
  </si>
  <si>
    <r>
      <rPr>
        <sz val="10"/>
        <color theme="1"/>
        <rFont val="宋体"/>
        <family val="3"/>
        <charset val="134"/>
      </rPr>
      <t>开州发改审〔</t>
    </r>
    <r>
      <rPr>
        <sz val="10"/>
        <color theme="1"/>
        <rFont val="Times New Roman"/>
        <family val="1"/>
      </rPr>
      <t>2021</t>
    </r>
    <r>
      <rPr>
        <sz val="10"/>
        <color theme="1"/>
        <rFont val="宋体"/>
        <family val="3"/>
        <charset val="134"/>
      </rPr>
      <t>〕</t>
    </r>
    <r>
      <rPr>
        <sz val="10"/>
        <color theme="1"/>
        <rFont val="Times New Roman"/>
        <family val="1"/>
      </rPr>
      <t>448</t>
    </r>
    <r>
      <rPr>
        <sz val="10"/>
        <color theme="1"/>
        <rFont val="宋体"/>
        <family val="3"/>
        <charset val="134"/>
      </rPr>
      <t>号</t>
    </r>
  </si>
  <si>
    <r>
      <rPr>
        <sz val="10"/>
        <color theme="1"/>
        <rFont val="宋体"/>
        <family val="3"/>
        <charset val="134"/>
      </rPr>
      <t>重庆开乾投资集团有限公司</t>
    </r>
  </si>
  <si>
    <r>
      <rPr>
        <sz val="10"/>
        <color theme="1"/>
        <rFont val="宋体"/>
        <family val="3"/>
        <charset val="134"/>
      </rPr>
      <t>开州区环汉丰湖体娱文旅综合建设项目</t>
    </r>
  </si>
  <si>
    <r>
      <rPr>
        <sz val="10"/>
        <color theme="1"/>
        <rFont val="宋体"/>
        <family val="3"/>
        <charset val="134"/>
      </rPr>
      <t>开州发改审〔</t>
    </r>
    <r>
      <rPr>
        <sz val="10"/>
        <color theme="1"/>
        <rFont val="Times New Roman"/>
        <family val="1"/>
      </rPr>
      <t>2021</t>
    </r>
    <r>
      <rPr>
        <sz val="10"/>
        <color theme="1"/>
        <rFont val="宋体"/>
        <family val="3"/>
        <charset val="134"/>
      </rPr>
      <t>〕</t>
    </r>
    <r>
      <rPr>
        <sz val="10"/>
        <color theme="1"/>
        <rFont val="Times New Roman"/>
        <family val="1"/>
      </rPr>
      <t>447</t>
    </r>
    <r>
      <rPr>
        <sz val="10"/>
        <color theme="1"/>
        <rFont val="宋体"/>
        <family val="3"/>
        <charset val="134"/>
      </rPr>
      <t>号</t>
    </r>
  </si>
  <si>
    <r>
      <rPr>
        <sz val="10"/>
        <color theme="1"/>
        <rFont val="宋体"/>
        <family val="3"/>
        <charset val="134"/>
      </rPr>
      <t>开州区西部现代物流产业园配套基础设施建设项目</t>
    </r>
  </si>
  <si>
    <r>
      <rPr>
        <sz val="10"/>
        <color theme="1"/>
        <rFont val="宋体"/>
        <family val="3"/>
        <charset val="134"/>
      </rPr>
      <t>市政和产业园区基础设施</t>
    </r>
  </si>
  <si>
    <r>
      <rPr>
        <sz val="10"/>
        <rFont val="宋体"/>
        <family val="3"/>
        <charset val="134"/>
      </rPr>
      <t>产业园区</t>
    </r>
  </si>
  <si>
    <r>
      <rPr>
        <sz val="10"/>
        <color theme="1"/>
        <rFont val="宋体"/>
        <family val="3"/>
        <charset val="134"/>
      </rPr>
      <t>开州发改审〔</t>
    </r>
    <r>
      <rPr>
        <sz val="10"/>
        <color theme="1"/>
        <rFont val="Times New Roman"/>
        <family val="1"/>
      </rPr>
      <t>2021</t>
    </r>
    <r>
      <rPr>
        <sz val="10"/>
        <color theme="1"/>
        <rFont val="宋体"/>
        <family val="3"/>
        <charset val="134"/>
      </rPr>
      <t>〕</t>
    </r>
    <r>
      <rPr>
        <sz val="10"/>
        <color theme="1"/>
        <rFont val="Times New Roman"/>
        <family val="1"/>
      </rPr>
      <t>446</t>
    </r>
    <r>
      <rPr>
        <sz val="10"/>
        <color theme="1"/>
        <rFont val="宋体"/>
        <family val="3"/>
        <charset val="134"/>
      </rPr>
      <t>号</t>
    </r>
  </si>
  <si>
    <r>
      <rPr>
        <sz val="10"/>
        <color theme="1"/>
        <rFont val="宋体"/>
        <family val="3"/>
        <charset val="134"/>
      </rPr>
      <t>重庆浦里开发投资集团有限公司</t>
    </r>
  </si>
  <si>
    <r>
      <rPr>
        <sz val="10"/>
        <color theme="1"/>
        <rFont val="宋体"/>
        <family val="3"/>
        <charset val="134"/>
      </rPr>
      <t>重庆市开州区浦里新区生物医药产业园及配套设施建设项目</t>
    </r>
  </si>
  <si>
    <r>
      <rPr>
        <sz val="10"/>
        <color theme="1"/>
        <rFont val="宋体"/>
        <family val="3"/>
        <charset val="134"/>
      </rPr>
      <t>开州发改浦〔</t>
    </r>
    <r>
      <rPr>
        <sz val="10"/>
        <color theme="1"/>
        <rFont val="Times New Roman"/>
        <family val="1"/>
      </rPr>
      <t>2021</t>
    </r>
    <r>
      <rPr>
        <sz val="10"/>
        <color theme="1"/>
        <rFont val="宋体"/>
        <family val="3"/>
        <charset val="134"/>
      </rPr>
      <t>〕</t>
    </r>
    <r>
      <rPr>
        <sz val="10"/>
        <color theme="1"/>
        <rFont val="Times New Roman"/>
        <family val="1"/>
      </rPr>
      <t>28</t>
    </r>
    <r>
      <rPr>
        <sz val="10"/>
        <color theme="1"/>
        <rFont val="宋体"/>
        <family val="3"/>
        <charset val="134"/>
      </rPr>
      <t>号</t>
    </r>
  </si>
  <si>
    <t>一般债券</t>
    <phoneticPr fontId="44" type="noConversion"/>
  </si>
  <si>
    <t>开州发改审〔2018〕573号</t>
  </si>
  <si>
    <t>开州发改审〔2018〕106号</t>
  </si>
  <si>
    <t>开州发改审〔2018〕553号</t>
  </si>
  <si>
    <t>开州发改审〔2018〕80号</t>
  </si>
  <si>
    <t>开州发改审〔2018〕79号</t>
  </si>
  <si>
    <t>开州发改审〔2018〕550号</t>
  </si>
  <si>
    <t>开州发改审〔2018〕552号</t>
  </si>
  <si>
    <t>开州发改审〔2018〕551号</t>
  </si>
  <si>
    <t>开州发改审〔2018〕554号</t>
  </si>
  <si>
    <t>开州发改审〔2018〕572号</t>
  </si>
  <si>
    <t>开州发改审〔2018〕556号</t>
  </si>
  <si>
    <t>开州发改审〔2018〕574号</t>
  </si>
  <si>
    <t>开州发改审〔2018〕555号</t>
  </si>
  <si>
    <t>开州发改基〔2017〕20号</t>
  </si>
  <si>
    <t>开州发改基〔2017〕140号</t>
  </si>
  <si>
    <t>开州发改基〔2017〕419号</t>
  </si>
  <si>
    <t>开州发改审〔2020〕451号</t>
  </si>
  <si>
    <t>开州发改基〔2016〕324号</t>
  </si>
  <si>
    <t>区农业农村委</t>
    <phoneticPr fontId="44" type="noConversion"/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</si>
</sst>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);[Red]\(0.00\)"/>
    <numFmt numFmtId="178" formatCode="#,##0_);[Red]\(#,##0\)"/>
    <numFmt numFmtId="179" formatCode="0.00_ "/>
    <numFmt numFmtId="182" formatCode="0_);[Red]\(0\)"/>
  </numFmts>
  <fonts count="45">
    <font>
      <sz val="11"/>
      <color theme="1"/>
      <name val="宋体"/>
      <charset val="134"/>
      <scheme val="minor"/>
    </font>
    <font>
      <sz val="11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方正黑体_GBK"/>
      <charset val="134"/>
    </font>
    <font>
      <sz val="10"/>
      <color theme="1"/>
      <name val="Tekton Pro Ext"/>
      <family val="1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sz val="14"/>
      <name val="Times New Roman"/>
      <family val="1"/>
    </font>
    <font>
      <sz val="18"/>
      <color theme="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Tahoma"/>
      <family val="2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name val="宋体"/>
      <family val="3"/>
      <charset val="134"/>
    </font>
    <font>
      <sz val="18"/>
      <name val="方正小标宋_GBK"/>
      <family val="4"/>
      <charset val="134"/>
    </font>
    <font>
      <sz val="12"/>
      <name val="方正仿宋_GBK"/>
      <family val="4"/>
      <charset val="134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4"/>
      <name val="黑体"/>
      <family val="3"/>
      <charset val="134"/>
    </font>
    <font>
      <sz val="11"/>
      <color theme="1"/>
      <name val="方正黑体_GBK"/>
      <family val="4"/>
      <charset val="134"/>
    </font>
    <font>
      <b/>
      <sz val="12"/>
      <name val="宋体"/>
      <family val="3"/>
      <charset val="134"/>
    </font>
    <font>
      <sz val="18"/>
      <color theme="1"/>
      <name val="方正小标宋_GBK"/>
      <family val="4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方正黑体_GBK"/>
      <family val="4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25" fillId="0" borderId="0"/>
    <xf numFmtId="0" fontId="25" fillId="0" borderId="0"/>
    <xf numFmtId="0" fontId="24" fillId="0" borderId="0"/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7" fillId="0" borderId="0">
      <alignment vertical="center"/>
    </xf>
    <xf numFmtId="0" fontId="28" fillId="0" borderId="0">
      <alignment vertical="center"/>
    </xf>
    <xf numFmtId="43" fontId="29" fillId="0" borderId="0" applyFont="0" applyFill="0" applyBorder="0" applyAlignment="0" applyProtection="0">
      <alignment vertical="center"/>
    </xf>
  </cellStyleXfs>
  <cellXfs count="150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179" fontId="8" fillId="2" borderId="4" xfId="0" applyNumberFormat="1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2" borderId="4" xfId="4" applyFont="1" applyFill="1" applyBorder="1" applyAlignment="1">
      <alignment horizontal="center" vertical="center" wrapText="1"/>
    </xf>
    <xf numFmtId="179" fontId="8" fillId="2" borderId="4" xfId="0" applyNumberFormat="1" applyFont="1" applyFill="1" applyBorder="1" applyAlignment="1">
      <alignment horizontal="center" vertical="center"/>
    </xf>
    <xf numFmtId="0" fontId="8" fillId="0" borderId="4" xfId="12" applyFont="1" applyFill="1" applyBorder="1" applyAlignment="1">
      <alignment horizontal="center" vertical="center" wrapText="1"/>
    </xf>
    <xf numFmtId="0" fontId="11" fillId="0" borderId="4" xfId="12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177" fontId="12" fillId="0" borderId="4" xfId="17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 wrapText="1"/>
    </xf>
    <xf numFmtId="182" fontId="8" fillId="2" borderId="4" xfId="0" applyNumberFormat="1" applyFont="1" applyFill="1" applyBorder="1" applyAlignment="1">
      <alignment horizontal="center" vertical="center" wrapText="1"/>
    </xf>
    <xf numFmtId="182" fontId="8" fillId="2" borderId="4" xfId="17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 wrapText="1"/>
    </xf>
    <xf numFmtId="182" fontId="8" fillId="2" borderId="4" xfId="3" applyNumberFormat="1" applyFont="1" applyFill="1" applyBorder="1" applyAlignment="1">
      <alignment horizontal="center" vertical="center"/>
    </xf>
    <xf numFmtId="0" fontId="8" fillId="2" borderId="4" xfId="15" applyFont="1" applyFill="1" applyBorder="1" applyAlignment="1">
      <alignment horizontal="center" vertical="center"/>
    </xf>
    <xf numFmtId="182" fontId="8" fillId="2" borderId="4" xfId="0" applyNumberFormat="1" applyFont="1" applyFill="1" applyBorder="1" applyAlignment="1">
      <alignment horizontal="center" vertical="center"/>
    </xf>
    <xf numFmtId="0" fontId="8" fillId="2" borderId="4" xfId="5" applyFont="1" applyFill="1" applyBorder="1" applyAlignment="1">
      <alignment horizontal="center" vertical="center"/>
    </xf>
    <xf numFmtId="182" fontId="8" fillId="2" borderId="4" xfId="13" applyNumberFormat="1" applyFont="1" applyFill="1" applyBorder="1" applyAlignment="1">
      <alignment horizontal="center" vertical="center"/>
    </xf>
    <xf numFmtId="182" fontId="8" fillId="2" borderId="2" xfId="0" applyNumberFormat="1" applyFont="1" applyFill="1" applyBorder="1" applyAlignment="1">
      <alignment horizontal="center" vertical="center"/>
    </xf>
    <xf numFmtId="182" fontId="8" fillId="2" borderId="2" xfId="13" applyNumberFormat="1" applyFont="1" applyFill="1" applyBorder="1" applyAlignment="1">
      <alignment horizontal="center" vertical="center"/>
    </xf>
    <xf numFmtId="179" fontId="8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182" fontId="8" fillId="2" borderId="3" xfId="0" applyNumberFormat="1" applyFont="1" applyFill="1" applyBorder="1" applyAlignment="1">
      <alignment horizontal="center" vertical="center"/>
    </xf>
    <xf numFmtId="182" fontId="8" fillId="2" borderId="3" xfId="13" applyNumberFormat="1" applyFont="1" applyFill="1" applyBorder="1" applyAlignment="1">
      <alignment horizontal="center" vertical="center"/>
    </xf>
    <xf numFmtId="179" fontId="8" fillId="2" borderId="3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41" fontId="8" fillId="0" borderId="4" xfId="18" applyNumberFormat="1" applyFont="1" applyFill="1" applyBorder="1" applyAlignment="1">
      <alignment horizontal="center" vertical="center" wrapText="1"/>
    </xf>
    <xf numFmtId="41" fontId="11" fillId="0" borderId="4" xfId="18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6" fillId="0" borderId="4" xfId="0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 applyProtection="1">
      <alignment horizontal="left" vertical="center"/>
      <protection locked="0"/>
    </xf>
    <xf numFmtId="0" fontId="16" fillId="0" borderId="4" xfId="0" applyFont="1" applyFill="1" applyBorder="1" applyAlignment="1" applyProtection="1">
      <alignment horizontal="right" vertical="center"/>
      <protection locked="0"/>
    </xf>
    <xf numFmtId="0" fontId="13" fillId="0" borderId="4" xfId="0" applyFont="1" applyFill="1" applyBorder="1" applyAlignment="1">
      <alignment vertical="center"/>
    </xf>
    <xf numFmtId="0" fontId="16" fillId="0" borderId="4" xfId="0" applyFont="1" applyFill="1" applyBorder="1" applyAlignment="1">
      <alignment horizontal="left" vertical="center"/>
    </xf>
    <xf numFmtId="3" fontId="8" fillId="0" borderId="4" xfId="0" applyNumberFormat="1" applyFont="1" applyFill="1" applyBorder="1" applyAlignment="1" applyProtection="1">
      <alignment vertical="center" wrapText="1"/>
    </xf>
    <xf numFmtId="176" fontId="8" fillId="2" borderId="4" xfId="0" applyNumberFormat="1" applyFont="1" applyFill="1" applyBorder="1" applyAlignment="1" applyProtection="1">
      <alignment vertical="center"/>
    </xf>
    <xf numFmtId="176" fontId="3" fillId="0" borderId="4" xfId="6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3" fontId="8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right" vertical="center"/>
      <protection locked="0"/>
    </xf>
    <xf numFmtId="0" fontId="3" fillId="0" borderId="4" xfId="6" applyFont="1" applyFill="1" applyBorder="1" applyAlignment="1">
      <alignment vertical="center"/>
    </xf>
    <xf numFmtId="1" fontId="16" fillId="0" borderId="4" xfId="0" applyNumberFormat="1" applyFont="1" applyFill="1" applyBorder="1" applyAlignment="1" applyProtection="1">
      <alignment vertical="center"/>
      <protection locked="0"/>
    </xf>
    <xf numFmtId="1" fontId="16" fillId="0" borderId="4" xfId="0" applyNumberFormat="1" applyFont="1" applyFill="1" applyBorder="1" applyAlignment="1" applyProtection="1">
      <alignment horizontal="right" vertical="center"/>
      <protection locked="0"/>
    </xf>
    <xf numFmtId="1" fontId="1" fillId="0" borderId="4" xfId="0" applyNumberFormat="1" applyFont="1" applyFill="1" applyBorder="1" applyAlignment="1" applyProtection="1">
      <alignment horizontal="left" vertical="center"/>
      <protection locked="0"/>
    </xf>
    <xf numFmtId="1" fontId="1" fillId="0" borderId="4" xfId="0" applyNumberFormat="1" applyFont="1" applyFill="1" applyBorder="1" applyAlignment="1" applyProtection="1">
      <alignment horizontal="right" vertical="center"/>
      <protection locked="0"/>
    </xf>
    <xf numFmtId="0" fontId="18" fillId="2" borderId="4" xfId="0" applyFont="1" applyFill="1" applyBorder="1" applyAlignment="1">
      <alignment horizontal="left" vertical="center"/>
    </xf>
    <xf numFmtId="176" fontId="9" fillId="2" borderId="4" xfId="0" applyNumberFormat="1" applyFont="1" applyFill="1" applyBorder="1" applyAlignment="1" applyProtection="1">
      <alignment vertical="center"/>
    </xf>
    <xf numFmtId="182" fontId="3" fillId="0" borderId="4" xfId="6" applyNumberFormat="1" applyFont="1" applyFill="1" applyBorder="1" applyAlignment="1">
      <alignment vertical="center"/>
    </xf>
    <xf numFmtId="3" fontId="8" fillId="2" borderId="4" xfId="0" applyNumberFormat="1" applyFont="1" applyFill="1" applyBorder="1" applyAlignment="1" applyProtection="1">
      <alignment vertical="center"/>
    </xf>
    <xf numFmtId="0" fontId="16" fillId="0" borderId="4" xfId="0" applyFont="1" applyFill="1" applyBorder="1" applyAlignment="1" applyProtection="1">
      <alignment horizontal="distributed" vertical="center"/>
      <protection locked="0"/>
    </xf>
    <xf numFmtId="1" fontId="13" fillId="0" borderId="4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6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 applyProtection="1">
      <alignment vertical="center"/>
    </xf>
    <xf numFmtId="0" fontId="1" fillId="0" borderId="4" xfId="0" applyFont="1" applyFill="1" applyBorder="1" applyAlignment="1">
      <alignment vertical="center"/>
    </xf>
    <xf numFmtId="3" fontId="1" fillId="0" borderId="4" xfId="0" applyNumberFormat="1" applyFont="1" applyFill="1" applyBorder="1" applyAlignment="1" applyProtection="1">
      <alignment horizontal="left" vertical="center" wrapText="1"/>
    </xf>
    <xf numFmtId="3" fontId="1" fillId="0" borderId="4" xfId="0" applyNumberFormat="1" applyFont="1" applyFill="1" applyBorder="1" applyAlignment="1" applyProtection="1">
      <alignment horizontal="left" vertical="center"/>
    </xf>
    <xf numFmtId="0" fontId="16" fillId="0" borderId="4" xfId="0" applyFont="1" applyFill="1" applyBorder="1" applyAlignment="1">
      <alignment horizontal="distributed" vertical="center"/>
    </xf>
    <xf numFmtId="0" fontId="16" fillId="0" borderId="4" xfId="0" applyFont="1" applyFill="1" applyBorder="1" applyAlignment="1">
      <alignment vertical="center"/>
    </xf>
    <xf numFmtId="1" fontId="1" fillId="0" borderId="4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>
      <alignment vertical="center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 applyProtection="1">
      <alignment horizontal="left" vertical="center"/>
      <protection locked="0"/>
    </xf>
    <xf numFmtId="0" fontId="13" fillId="0" borderId="4" xfId="0" applyFont="1" applyFill="1" applyBorder="1" applyAlignment="1" applyProtection="1">
      <alignment horizontal="right" vertical="center"/>
      <protection locked="0"/>
    </xf>
    <xf numFmtId="0" fontId="13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 applyProtection="1">
      <alignment horizontal="righ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>
      <alignment horizontal="left" vertical="center"/>
    </xf>
    <xf numFmtId="1" fontId="13" fillId="0" borderId="4" xfId="0" applyNumberFormat="1" applyFont="1" applyFill="1" applyBorder="1" applyAlignment="1" applyProtection="1">
      <alignment vertical="center"/>
      <protection locked="0"/>
    </xf>
    <xf numFmtId="1" fontId="5" fillId="0" borderId="4" xfId="0" applyNumberFormat="1" applyFont="1" applyFill="1" applyBorder="1" applyAlignment="1" applyProtection="1">
      <alignment horizontal="left" vertical="center"/>
      <protection locked="0"/>
    </xf>
    <xf numFmtId="1" fontId="5" fillId="0" borderId="4" xfId="0" applyNumberFormat="1" applyFont="1" applyFill="1" applyBorder="1" applyAlignment="1" applyProtection="1">
      <alignment horizontal="right" vertical="center"/>
      <protection locked="0"/>
    </xf>
    <xf numFmtId="1" fontId="5" fillId="0" borderId="4" xfId="0" applyNumberFormat="1" applyFont="1" applyFill="1" applyBorder="1" applyAlignment="1" applyProtection="1">
      <alignment vertical="center"/>
      <protection locked="0"/>
    </xf>
    <xf numFmtId="3" fontId="5" fillId="0" borderId="4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13" fillId="0" borderId="4" xfId="0" applyFont="1" applyFill="1" applyBorder="1" applyAlignment="1" applyProtection="1">
      <alignment horizontal="distributed" vertical="center"/>
      <protection locked="0"/>
    </xf>
    <xf numFmtId="0" fontId="19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right" vertical="center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178" fontId="20" fillId="0" borderId="1" xfId="0" applyNumberFormat="1" applyFont="1" applyFill="1" applyBorder="1" applyAlignment="1">
      <alignment horizontal="right" wrapText="1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 vertical="center"/>
    </xf>
    <xf numFmtId="0" fontId="16" fillId="0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 wrapText="1"/>
    </xf>
    <xf numFmtId="179" fontId="9" fillId="0" borderId="6" xfId="0" applyNumberFormat="1" applyFont="1" applyFill="1" applyBorder="1" applyAlignment="1">
      <alignment horizontal="center" vertical="center" wrapText="1"/>
    </xf>
    <xf numFmtId="179" fontId="9" fillId="0" borderId="7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79" fontId="9" fillId="0" borderId="2" xfId="0" applyNumberFormat="1" applyFont="1" applyFill="1" applyBorder="1" applyAlignment="1">
      <alignment horizontal="center" vertical="center" wrapText="1"/>
    </xf>
    <xf numFmtId="179" fontId="9" fillId="0" borderId="3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center" vertical="center" wrapText="1"/>
    </xf>
    <xf numFmtId="177" fontId="35" fillId="0" borderId="4" xfId="17" applyNumberFormat="1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</cellXfs>
  <cellStyles count="19">
    <cellStyle name="常规" xfId="0" builtinId="0"/>
    <cellStyle name="常规 10" xfId="9"/>
    <cellStyle name="常规 12" xfId="3"/>
    <cellStyle name="常规 2" xfId="11"/>
    <cellStyle name="常规 2 2 3" xfId="6"/>
    <cellStyle name="常规 2 3" xfId="8"/>
    <cellStyle name="常规 2 3 2" xfId="10"/>
    <cellStyle name="常规 2 4" xfId="12"/>
    <cellStyle name="常规 3 4" xfId="7"/>
    <cellStyle name="常规 4" xfId="13"/>
    <cellStyle name="常规 4 2" xfId="14"/>
    <cellStyle name="常规 5" xfId="15"/>
    <cellStyle name="常规 5 2" xfId="2"/>
    <cellStyle name="常规 6" xfId="1"/>
    <cellStyle name="常规 63" xfId="16"/>
    <cellStyle name="常规 9" xfId="5"/>
    <cellStyle name="常规_Sheet1_2020年新增债券安排计划（区政府审定稿） 2" xfId="4"/>
    <cellStyle name="常规_Sheet1_3" xfId="17"/>
    <cellStyle name="千位分隔 4" xfId="18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showZeros="0" topLeftCell="A4" zoomScale="85" zoomScaleNormal="85" workbookViewId="0">
      <selection activeCell="H39" sqref="H39"/>
    </sheetView>
  </sheetViews>
  <sheetFormatPr defaultColWidth="9" defaultRowHeight="15.75"/>
  <cols>
    <col min="1" max="1" width="32.625" style="66" customWidth="1"/>
    <col min="2" max="4" width="11.125" style="66" customWidth="1"/>
    <col min="5" max="5" width="30.5" style="108" customWidth="1"/>
    <col min="6" max="7" width="11.125" style="66" customWidth="1"/>
    <col min="8" max="8" width="11.625" style="66" customWidth="1"/>
    <col min="9" max="9" width="9" style="66" hidden="1" customWidth="1"/>
    <col min="10" max="10" width="11.125" style="66" hidden="1" customWidth="1"/>
    <col min="11" max="20" width="9" style="66" hidden="1" customWidth="1"/>
    <col min="21" max="249" width="9" style="66"/>
    <col min="250" max="250" width="34.125" style="66" customWidth="1"/>
    <col min="251" max="251" width="13.75" style="66" customWidth="1"/>
    <col min="252" max="252" width="11.75" style="66" customWidth="1"/>
    <col min="253" max="253" width="27.75" style="66" customWidth="1"/>
    <col min="254" max="254" width="12" style="66" customWidth="1"/>
    <col min="255" max="255" width="12.375" style="66" customWidth="1"/>
    <col min="256" max="505" width="9" style="66"/>
    <col min="506" max="506" width="34.125" style="66" customWidth="1"/>
    <col min="507" max="507" width="13.75" style="66" customWidth="1"/>
    <col min="508" max="508" width="11.75" style="66" customWidth="1"/>
    <col min="509" max="509" width="27.75" style="66" customWidth="1"/>
    <col min="510" max="510" width="12" style="66" customWidth="1"/>
    <col min="511" max="511" width="12.375" style="66" customWidth="1"/>
    <col min="512" max="761" width="9" style="66"/>
    <col min="762" max="762" width="34.125" style="66" customWidth="1"/>
    <col min="763" max="763" width="13.75" style="66" customWidth="1"/>
    <col min="764" max="764" width="11.75" style="66" customWidth="1"/>
    <col min="765" max="765" width="27.75" style="66" customWidth="1"/>
    <col min="766" max="766" width="12" style="66" customWidth="1"/>
    <col min="767" max="767" width="12.375" style="66" customWidth="1"/>
    <col min="768" max="1017" width="9" style="66"/>
    <col min="1018" max="1018" width="34.125" style="66" customWidth="1"/>
    <col min="1019" max="1019" width="13.75" style="66" customWidth="1"/>
    <col min="1020" max="1020" width="11.75" style="66" customWidth="1"/>
    <col min="1021" max="1021" width="27.75" style="66" customWidth="1"/>
    <col min="1022" max="1022" width="12" style="66" customWidth="1"/>
    <col min="1023" max="1023" width="12.375" style="66" customWidth="1"/>
    <col min="1024" max="1273" width="9" style="66"/>
    <col min="1274" max="1274" width="34.125" style="66" customWidth="1"/>
    <col min="1275" max="1275" width="13.75" style="66" customWidth="1"/>
    <col min="1276" max="1276" width="11.75" style="66" customWidth="1"/>
    <col min="1277" max="1277" width="27.75" style="66" customWidth="1"/>
    <col min="1278" max="1278" width="12" style="66" customWidth="1"/>
    <col min="1279" max="1279" width="12.375" style="66" customWidth="1"/>
    <col min="1280" max="1529" width="9" style="66"/>
    <col min="1530" max="1530" width="34.125" style="66" customWidth="1"/>
    <col min="1531" max="1531" width="13.75" style="66" customWidth="1"/>
    <col min="1532" max="1532" width="11.75" style="66" customWidth="1"/>
    <col min="1533" max="1533" width="27.75" style="66" customWidth="1"/>
    <col min="1534" max="1534" width="12" style="66" customWidth="1"/>
    <col min="1535" max="1535" width="12.375" style="66" customWidth="1"/>
    <col min="1536" max="1785" width="9" style="66"/>
    <col min="1786" max="1786" width="34.125" style="66" customWidth="1"/>
    <col min="1787" max="1787" width="13.75" style="66" customWidth="1"/>
    <col min="1788" max="1788" width="11.75" style="66" customWidth="1"/>
    <col min="1789" max="1789" width="27.75" style="66" customWidth="1"/>
    <col min="1790" max="1790" width="12" style="66" customWidth="1"/>
    <col min="1791" max="1791" width="12.375" style="66" customWidth="1"/>
    <col min="1792" max="2041" width="9" style="66"/>
    <col min="2042" max="2042" width="34.125" style="66" customWidth="1"/>
    <col min="2043" max="2043" width="13.75" style="66" customWidth="1"/>
    <col min="2044" max="2044" width="11.75" style="66" customWidth="1"/>
    <col min="2045" max="2045" width="27.75" style="66" customWidth="1"/>
    <col min="2046" max="2046" width="12" style="66" customWidth="1"/>
    <col min="2047" max="2047" width="12.375" style="66" customWidth="1"/>
    <col min="2048" max="2297" width="9" style="66"/>
    <col min="2298" max="2298" width="34.125" style="66" customWidth="1"/>
    <col min="2299" max="2299" width="13.75" style="66" customWidth="1"/>
    <col min="2300" max="2300" width="11.75" style="66" customWidth="1"/>
    <col min="2301" max="2301" width="27.75" style="66" customWidth="1"/>
    <col min="2302" max="2302" width="12" style="66" customWidth="1"/>
    <col min="2303" max="2303" width="12.375" style="66" customWidth="1"/>
    <col min="2304" max="2553" width="9" style="66"/>
    <col min="2554" max="2554" width="34.125" style="66" customWidth="1"/>
    <col min="2555" max="2555" width="13.75" style="66" customWidth="1"/>
    <col min="2556" max="2556" width="11.75" style="66" customWidth="1"/>
    <col min="2557" max="2557" width="27.75" style="66" customWidth="1"/>
    <col min="2558" max="2558" width="12" style="66" customWidth="1"/>
    <col min="2559" max="2559" width="12.375" style="66" customWidth="1"/>
    <col min="2560" max="2809" width="9" style="66"/>
    <col min="2810" max="2810" width="34.125" style="66" customWidth="1"/>
    <col min="2811" max="2811" width="13.75" style="66" customWidth="1"/>
    <col min="2812" max="2812" width="11.75" style="66" customWidth="1"/>
    <col min="2813" max="2813" width="27.75" style="66" customWidth="1"/>
    <col min="2814" max="2814" width="12" style="66" customWidth="1"/>
    <col min="2815" max="2815" width="12.375" style="66" customWidth="1"/>
    <col min="2816" max="3065" width="9" style="66"/>
    <col min="3066" max="3066" width="34.125" style="66" customWidth="1"/>
    <col min="3067" max="3067" width="13.75" style="66" customWidth="1"/>
    <col min="3068" max="3068" width="11.75" style="66" customWidth="1"/>
    <col min="3069" max="3069" width="27.75" style="66" customWidth="1"/>
    <col min="3070" max="3070" width="12" style="66" customWidth="1"/>
    <col min="3071" max="3071" width="12.375" style="66" customWidth="1"/>
    <col min="3072" max="3321" width="9" style="66"/>
    <col min="3322" max="3322" width="34.125" style="66" customWidth="1"/>
    <col min="3323" max="3323" width="13.75" style="66" customWidth="1"/>
    <col min="3324" max="3324" width="11.75" style="66" customWidth="1"/>
    <col min="3325" max="3325" width="27.75" style="66" customWidth="1"/>
    <col min="3326" max="3326" width="12" style="66" customWidth="1"/>
    <col min="3327" max="3327" width="12.375" style="66" customWidth="1"/>
    <col min="3328" max="3577" width="9" style="66"/>
    <col min="3578" max="3578" width="34.125" style="66" customWidth="1"/>
    <col min="3579" max="3579" width="13.75" style="66" customWidth="1"/>
    <col min="3580" max="3580" width="11.75" style="66" customWidth="1"/>
    <col min="3581" max="3581" width="27.75" style="66" customWidth="1"/>
    <col min="3582" max="3582" width="12" style="66" customWidth="1"/>
    <col min="3583" max="3583" width="12.375" style="66" customWidth="1"/>
    <col min="3584" max="3833" width="9" style="66"/>
    <col min="3834" max="3834" width="34.125" style="66" customWidth="1"/>
    <col min="3835" max="3835" width="13.75" style="66" customWidth="1"/>
    <col min="3836" max="3836" width="11.75" style="66" customWidth="1"/>
    <col min="3837" max="3837" width="27.75" style="66" customWidth="1"/>
    <col min="3838" max="3838" width="12" style="66" customWidth="1"/>
    <col min="3839" max="3839" width="12.375" style="66" customWidth="1"/>
    <col min="3840" max="4089" width="9" style="66"/>
    <col min="4090" max="4090" width="34.125" style="66" customWidth="1"/>
    <col min="4091" max="4091" width="13.75" style="66" customWidth="1"/>
    <col min="4092" max="4092" width="11.75" style="66" customWidth="1"/>
    <col min="4093" max="4093" width="27.75" style="66" customWidth="1"/>
    <col min="4094" max="4094" width="12" style="66" customWidth="1"/>
    <col min="4095" max="4095" width="12.375" style="66" customWidth="1"/>
    <col min="4096" max="4345" width="9" style="66"/>
    <col min="4346" max="4346" width="34.125" style="66" customWidth="1"/>
    <col min="4347" max="4347" width="13.75" style="66" customWidth="1"/>
    <col min="4348" max="4348" width="11.75" style="66" customWidth="1"/>
    <col min="4349" max="4349" width="27.75" style="66" customWidth="1"/>
    <col min="4350" max="4350" width="12" style="66" customWidth="1"/>
    <col min="4351" max="4351" width="12.375" style="66" customWidth="1"/>
    <col min="4352" max="4601" width="9" style="66"/>
    <col min="4602" max="4602" width="34.125" style="66" customWidth="1"/>
    <col min="4603" max="4603" width="13.75" style="66" customWidth="1"/>
    <col min="4604" max="4604" width="11.75" style="66" customWidth="1"/>
    <col min="4605" max="4605" width="27.75" style="66" customWidth="1"/>
    <col min="4606" max="4606" width="12" style="66" customWidth="1"/>
    <col min="4607" max="4607" width="12.375" style="66" customWidth="1"/>
    <col min="4608" max="4857" width="9" style="66"/>
    <col min="4858" max="4858" width="34.125" style="66" customWidth="1"/>
    <col min="4859" max="4859" width="13.75" style="66" customWidth="1"/>
    <col min="4860" max="4860" width="11.75" style="66" customWidth="1"/>
    <col min="4861" max="4861" width="27.75" style="66" customWidth="1"/>
    <col min="4862" max="4862" width="12" style="66" customWidth="1"/>
    <col min="4863" max="4863" width="12.375" style="66" customWidth="1"/>
    <col min="4864" max="5113" width="9" style="66"/>
    <col min="5114" max="5114" width="34.125" style="66" customWidth="1"/>
    <col min="5115" max="5115" width="13.75" style="66" customWidth="1"/>
    <col min="5116" max="5116" width="11.75" style="66" customWidth="1"/>
    <col min="5117" max="5117" width="27.75" style="66" customWidth="1"/>
    <col min="5118" max="5118" width="12" style="66" customWidth="1"/>
    <col min="5119" max="5119" width="12.375" style="66" customWidth="1"/>
    <col min="5120" max="5369" width="9" style="66"/>
    <col min="5370" max="5370" width="34.125" style="66" customWidth="1"/>
    <col min="5371" max="5371" width="13.75" style="66" customWidth="1"/>
    <col min="5372" max="5372" width="11.75" style="66" customWidth="1"/>
    <col min="5373" max="5373" width="27.75" style="66" customWidth="1"/>
    <col min="5374" max="5374" width="12" style="66" customWidth="1"/>
    <col min="5375" max="5375" width="12.375" style="66" customWidth="1"/>
    <col min="5376" max="5625" width="9" style="66"/>
    <col min="5626" max="5626" width="34.125" style="66" customWidth="1"/>
    <col min="5627" max="5627" width="13.75" style="66" customWidth="1"/>
    <col min="5628" max="5628" width="11.75" style="66" customWidth="1"/>
    <col min="5629" max="5629" width="27.75" style="66" customWidth="1"/>
    <col min="5630" max="5630" width="12" style="66" customWidth="1"/>
    <col min="5631" max="5631" width="12.375" style="66" customWidth="1"/>
    <col min="5632" max="5881" width="9" style="66"/>
    <col min="5882" max="5882" width="34.125" style="66" customWidth="1"/>
    <col min="5883" max="5883" width="13.75" style="66" customWidth="1"/>
    <col min="5884" max="5884" width="11.75" style="66" customWidth="1"/>
    <col min="5885" max="5885" width="27.75" style="66" customWidth="1"/>
    <col min="5886" max="5886" width="12" style="66" customWidth="1"/>
    <col min="5887" max="5887" width="12.375" style="66" customWidth="1"/>
    <col min="5888" max="6137" width="9" style="66"/>
    <col min="6138" max="6138" width="34.125" style="66" customWidth="1"/>
    <col min="6139" max="6139" width="13.75" style="66" customWidth="1"/>
    <col min="6140" max="6140" width="11.75" style="66" customWidth="1"/>
    <col min="6141" max="6141" width="27.75" style="66" customWidth="1"/>
    <col min="6142" max="6142" width="12" style="66" customWidth="1"/>
    <col min="6143" max="6143" width="12.375" style="66" customWidth="1"/>
    <col min="6144" max="6393" width="9" style="66"/>
    <col min="6394" max="6394" width="34.125" style="66" customWidth="1"/>
    <col min="6395" max="6395" width="13.75" style="66" customWidth="1"/>
    <col min="6396" max="6396" width="11.75" style="66" customWidth="1"/>
    <col min="6397" max="6397" width="27.75" style="66" customWidth="1"/>
    <col min="6398" max="6398" width="12" style="66" customWidth="1"/>
    <col min="6399" max="6399" width="12.375" style="66" customWidth="1"/>
    <col min="6400" max="6649" width="9" style="66"/>
    <col min="6650" max="6650" width="34.125" style="66" customWidth="1"/>
    <col min="6651" max="6651" width="13.75" style="66" customWidth="1"/>
    <col min="6652" max="6652" width="11.75" style="66" customWidth="1"/>
    <col min="6653" max="6653" width="27.75" style="66" customWidth="1"/>
    <col min="6654" max="6654" width="12" style="66" customWidth="1"/>
    <col min="6655" max="6655" width="12.375" style="66" customWidth="1"/>
    <col min="6656" max="6905" width="9" style="66"/>
    <col min="6906" max="6906" width="34.125" style="66" customWidth="1"/>
    <col min="6907" max="6907" width="13.75" style="66" customWidth="1"/>
    <col min="6908" max="6908" width="11.75" style="66" customWidth="1"/>
    <col min="6909" max="6909" width="27.75" style="66" customWidth="1"/>
    <col min="6910" max="6910" width="12" style="66" customWidth="1"/>
    <col min="6911" max="6911" width="12.375" style="66" customWidth="1"/>
    <col min="6912" max="7161" width="9" style="66"/>
    <col min="7162" max="7162" width="34.125" style="66" customWidth="1"/>
    <col min="7163" max="7163" width="13.75" style="66" customWidth="1"/>
    <col min="7164" max="7164" width="11.75" style="66" customWidth="1"/>
    <col min="7165" max="7165" width="27.75" style="66" customWidth="1"/>
    <col min="7166" max="7166" width="12" style="66" customWidth="1"/>
    <col min="7167" max="7167" width="12.375" style="66" customWidth="1"/>
    <col min="7168" max="7417" width="9" style="66"/>
    <col min="7418" max="7418" width="34.125" style="66" customWidth="1"/>
    <col min="7419" max="7419" width="13.75" style="66" customWidth="1"/>
    <col min="7420" max="7420" width="11.75" style="66" customWidth="1"/>
    <col min="7421" max="7421" width="27.75" style="66" customWidth="1"/>
    <col min="7422" max="7422" width="12" style="66" customWidth="1"/>
    <col min="7423" max="7423" width="12.375" style="66" customWidth="1"/>
    <col min="7424" max="7673" width="9" style="66"/>
    <col min="7674" max="7674" width="34.125" style="66" customWidth="1"/>
    <col min="7675" max="7675" width="13.75" style="66" customWidth="1"/>
    <col min="7676" max="7676" width="11.75" style="66" customWidth="1"/>
    <col min="7677" max="7677" width="27.75" style="66" customWidth="1"/>
    <col min="7678" max="7678" width="12" style="66" customWidth="1"/>
    <col min="7679" max="7679" width="12.375" style="66" customWidth="1"/>
    <col min="7680" max="7929" width="9" style="66"/>
    <col min="7930" max="7930" width="34.125" style="66" customWidth="1"/>
    <col min="7931" max="7931" width="13.75" style="66" customWidth="1"/>
    <col min="7932" max="7932" width="11.75" style="66" customWidth="1"/>
    <col min="7933" max="7933" width="27.75" style="66" customWidth="1"/>
    <col min="7934" max="7934" width="12" style="66" customWidth="1"/>
    <col min="7935" max="7935" width="12.375" style="66" customWidth="1"/>
    <col min="7936" max="8185" width="9" style="66"/>
    <col min="8186" max="8186" width="34.125" style="66" customWidth="1"/>
    <col min="8187" max="8187" width="13.75" style="66" customWidth="1"/>
    <col min="8188" max="8188" width="11.75" style="66" customWidth="1"/>
    <col min="8189" max="8189" width="27.75" style="66" customWidth="1"/>
    <col min="8190" max="8190" width="12" style="66" customWidth="1"/>
    <col min="8191" max="8191" width="12.375" style="66" customWidth="1"/>
    <col min="8192" max="8441" width="9" style="66"/>
    <col min="8442" max="8442" width="34.125" style="66" customWidth="1"/>
    <col min="8443" max="8443" width="13.75" style="66" customWidth="1"/>
    <col min="8444" max="8444" width="11.75" style="66" customWidth="1"/>
    <col min="8445" max="8445" width="27.75" style="66" customWidth="1"/>
    <col min="8446" max="8446" width="12" style="66" customWidth="1"/>
    <col min="8447" max="8447" width="12.375" style="66" customWidth="1"/>
    <col min="8448" max="8697" width="9" style="66"/>
    <col min="8698" max="8698" width="34.125" style="66" customWidth="1"/>
    <col min="8699" max="8699" width="13.75" style="66" customWidth="1"/>
    <col min="8700" max="8700" width="11.75" style="66" customWidth="1"/>
    <col min="8701" max="8701" width="27.75" style="66" customWidth="1"/>
    <col min="8702" max="8702" width="12" style="66" customWidth="1"/>
    <col min="8703" max="8703" width="12.375" style="66" customWidth="1"/>
    <col min="8704" max="8953" width="9" style="66"/>
    <col min="8954" max="8954" width="34.125" style="66" customWidth="1"/>
    <col min="8955" max="8955" width="13.75" style="66" customWidth="1"/>
    <col min="8956" max="8956" width="11.75" style="66" customWidth="1"/>
    <col min="8957" max="8957" width="27.75" style="66" customWidth="1"/>
    <col min="8958" max="8958" width="12" style="66" customWidth="1"/>
    <col min="8959" max="8959" width="12.375" style="66" customWidth="1"/>
    <col min="8960" max="9209" width="9" style="66"/>
    <col min="9210" max="9210" width="34.125" style="66" customWidth="1"/>
    <col min="9211" max="9211" width="13.75" style="66" customWidth="1"/>
    <col min="9212" max="9212" width="11.75" style="66" customWidth="1"/>
    <col min="9213" max="9213" width="27.75" style="66" customWidth="1"/>
    <col min="9214" max="9214" width="12" style="66" customWidth="1"/>
    <col min="9215" max="9215" width="12.375" style="66" customWidth="1"/>
    <col min="9216" max="9465" width="9" style="66"/>
    <col min="9466" max="9466" width="34.125" style="66" customWidth="1"/>
    <col min="9467" max="9467" width="13.75" style="66" customWidth="1"/>
    <col min="9468" max="9468" width="11.75" style="66" customWidth="1"/>
    <col min="9469" max="9469" width="27.75" style="66" customWidth="1"/>
    <col min="9470" max="9470" width="12" style="66" customWidth="1"/>
    <col min="9471" max="9471" width="12.375" style="66" customWidth="1"/>
    <col min="9472" max="9721" width="9" style="66"/>
    <col min="9722" max="9722" width="34.125" style="66" customWidth="1"/>
    <col min="9723" max="9723" width="13.75" style="66" customWidth="1"/>
    <col min="9724" max="9724" width="11.75" style="66" customWidth="1"/>
    <col min="9725" max="9725" width="27.75" style="66" customWidth="1"/>
    <col min="9726" max="9726" width="12" style="66" customWidth="1"/>
    <col min="9727" max="9727" width="12.375" style="66" customWidth="1"/>
    <col min="9728" max="9977" width="9" style="66"/>
    <col min="9978" max="9978" width="34.125" style="66" customWidth="1"/>
    <col min="9979" max="9979" width="13.75" style="66" customWidth="1"/>
    <col min="9980" max="9980" width="11.75" style="66" customWidth="1"/>
    <col min="9981" max="9981" width="27.75" style="66" customWidth="1"/>
    <col min="9982" max="9982" width="12" style="66" customWidth="1"/>
    <col min="9983" max="9983" width="12.375" style="66" customWidth="1"/>
    <col min="9984" max="10233" width="9" style="66"/>
    <col min="10234" max="10234" width="34.125" style="66" customWidth="1"/>
    <col min="10235" max="10235" width="13.75" style="66" customWidth="1"/>
    <col min="10236" max="10236" width="11.75" style="66" customWidth="1"/>
    <col min="10237" max="10237" width="27.75" style="66" customWidth="1"/>
    <col min="10238" max="10238" width="12" style="66" customWidth="1"/>
    <col min="10239" max="10239" width="12.375" style="66" customWidth="1"/>
    <col min="10240" max="10489" width="9" style="66"/>
    <col min="10490" max="10490" width="34.125" style="66" customWidth="1"/>
    <col min="10491" max="10491" width="13.75" style="66" customWidth="1"/>
    <col min="10492" max="10492" width="11.75" style="66" customWidth="1"/>
    <col min="10493" max="10493" width="27.75" style="66" customWidth="1"/>
    <col min="10494" max="10494" width="12" style="66" customWidth="1"/>
    <col min="10495" max="10495" width="12.375" style="66" customWidth="1"/>
    <col min="10496" max="10745" width="9" style="66"/>
    <col min="10746" max="10746" width="34.125" style="66" customWidth="1"/>
    <col min="10747" max="10747" width="13.75" style="66" customWidth="1"/>
    <col min="10748" max="10748" width="11.75" style="66" customWidth="1"/>
    <col min="10749" max="10749" width="27.75" style="66" customWidth="1"/>
    <col min="10750" max="10750" width="12" style="66" customWidth="1"/>
    <col min="10751" max="10751" width="12.375" style="66" customWidth="1"/>
    <col min="10752" max="11001" width="9" style="66"/>
    <col min="11002" max="11002" width="34.125" style="66" customWidth="1"/>
    <col min="11003" max="11003" width="13.75" style="66" customWidth="1"/>
    <col min="11004" max="11004" width="11.75" style="66" customWidth="1"/>
    <col min="11005" max="11005" width="27.75" style="66" customWidth="1"/>
    <col min="11006" max="11006" width="12" style="66" customWidth="1"/>
    <col min="11007" max="11007" width="12.375" style="66" customWidth="1"/>
    <col min="11008" max="11257" width="9" style="66"/>
    <col min="11258" max="11258" width="34.125" style="66" customWidth="1"/>
    <col min="11259" max="11259" width="13.75" style="66" customWidth="1"/>
    <col min="11260" max="11260" width="11.75" style="66" customWidth="1"/>
    <col min="11261" max="11261" width="27.75" style="66" customWidth="1"/>
    <col min="11262" max="11262" width="12" style="66" customWidth="1"/>
    <col min="11263" max="11263" width="12.375" style="66" customWidth="1"/>
    <col min="11264" max="11513" width="9" style="66"/>
    <col min="11514" max="11514" width="34.125" style="66" customWidth="1"/>
    <col min="11515" max="11515" width="13.75" style="66" customWidth="1"/>
    <col min="11516" max="11516" width="11.75" style="66" customWidth="1"/>
    <col min="11517" max="11517" width="27.75" style="66" customWidth="1"/>
    <col min="11518" max="11518" width="12" style="66" customWidth="1"/>
    <col min="11519" max="11519" width="12.375" style="66" customWidth="1"/>
    <col min="11520" max="11769" width="9" style="66"/>
    <col min="11770" max="11770" width="34.125" style="66" customWidth="1"/>
    <col min="11771" max="11771" width="13.75" style="66" customWidth="1"/>
    <col min="11772" max="11772" width="11.75" style="66" customWidth="1"/>
    <col min="11773" max="11773" width="27.75" style="66" customWidth="1"/>
    <col min="11774" max="11774" width="12" style="66" customWidth="1"/>
    <col min="11775" max="11775" width="12.375" style="66" customWidth="1"/>
    <col min="11776" max="12025" width="9" style="66"/>
    <col min="12026" max="12026" width="34.125" style="66" customWidth="1"/>
    <col min="12027" max="12027" width="13.75" style="66" customWidth="1"/>
    <col min="12028" max="12028" width="11.75" style="66" customWidth="1"/>
    <col min="12029" max="12029" width="27.75" style="66" customWidth="1"/>
    <col min="12030" max="12030" width="12" style="66" customWidth="1"/>
    <col min="12031" max="12031" width="12.375" style="66" customWidth="1"/>
    <col min="12032" max="12281" width="9" style="66"/>
    <col min="12282" max="12282" width="34.125" style="66" customWidth="1"/>
    <col min="12283" max="12283" width="13.75" style="66" customWidth="1"/>
    <col min="12284" max="12284" width="11.75" style="66" customWidth="1"/>
    <col min="12285" max="12285" width="27.75" style="66" customWidth="1"/>
    <col min="12286" max="12286" width="12" style="66" customWidth="1"/>
    <col min="12287" max="12287" width="12.375" style="66" customWidth="1"/>
    <col min="12288" max="12537" width="9" style="66"/>
    <col min="12538" max="12538" width="34.125" style="66" customWidth="1"/>
    <col min="12539" max="12539" width="13.75" style="66" customWidth="1"/>
    <col min="12540" max="12540" width="11.75" style="66" customWidth="1"/>
    <col min="12541" max="12541" width="27.75" style="66" customWidth="1"/>
    <col min="12542" max="12542" width="12" style="66" customWidth="1"/>
    <col min="12543" max="12543" width="12.375" style="66" customWidth="1"/>
    <col min="12544" max="12793" width="9" style="66"/>
    <col min="12794" max="12794" width="34.125" style="66" customWidth="1"/>
    <col min="12795" max="12795" width="13.75" style="66" customWidth="1"/>
    <col min="12796" max="12796" width="11.75" style="66" customWidth="1"/>
    <col min="12797" max="12797" width="27.75" style="66" customWidth="1"/>
    <col min="12798" max="12798" width="12" style="66" customWidth="1"/>
    <col min="12799" max="12799" width="12.375" style="66" customWidth="1"/>
    <col min="12800" max="13049" width="9" style="66"/>
    <col min="13050" max="13050" width="34.125" style="66" customWidth="1"/>
    <col min="13051" max="13051" width="13.75" style="66" customWidth="1"/>
    <col min="13052" max="13052" width="11.75" style="66" customWidth="1"/>
    <col min="13053" max="13053" width="27.75" style="66" customWidth="1"/>
    <col min="13054" max="13054" width="12" style="66" customWidth="1"/>
    <col min="13055" max="13055" width="12.375" style="66" customWidth="1"/>
    <col min="13056" max="13305" width="9" style="66"/>
    <col min="13306" max="13306" width="34.125" style="66" customWidth="1"/>
    <col min="13307" max="13307" width="13.75" style="66" customWidth="1"/>
    <col min="13308" max="13308" width="11.75" style="66" customWidth="1"/>
    <col min="13309" max="13309" width="27.75" style="66" customWidth="1"/>
    <col min="13310" max="13310" width="12" style="66" customWidth="1"/>
    <col min="13311" max="13311" width="12.375" style="66" customWidth="1"/>
    <col min="13312" max="13561" width="9" style="66"/>
    <col min="13562" max="13562" width="34.125" style="66" customWidth="1"/>
    <col min="13563" max="13563" width="13.75" style="66" customWidth="1"/>
    <col min="13564" max="13564" width="11.75" style="66" customWidth="1"/>
    <col min="13565" max="13565" width="27.75" style="66" customWidth="1"/>
    <col min="13566" max="13566" width="12" style="66" customWidth="1"/>
    <col min="13567" max="13567" width="12.375" style="66" customWidth="1"/>
    <col min="13568" max="13817" width="9" style="66"/>
    <col min="13818" max="13818" width="34.125" style="66" customWidth="1"/>
    <col min="13819" max="13819" width="13.75" style="66" customWidth="1"/>
    <col min="13820" max="13820" width="11.75" style="66" customWidth="1"/>
    <col min="13821" max="13821" width="27.75" style="66" customWidth="1"/>
    <col min="13822" max="13822" width="12" style="66" customWidth="1"/>
    <col min="13823" max="13823" width="12.375" style="66" customWidth="1"/>
    <col min="13824" max="14073" width="9" style="66"/>
    <col min="14074" max="14074" width="34.125" style="66" customWidth="1"/>
    <col min="14075" max="14075" width="13.75" style="66" customWidth="1"/>
    <col min="14076" max="14076" width="11.75" style="66" customWidth="1"/>
    <col min="14077" max="14077" width="27.75" style="66" customWidth="1"/>
    <col min="14078" max="14078" width="12" style="66" customWidth="1"/>
    <col min="14079" max="14079" width="12.375" style="66" customWidth="1"/>
    <col min="14080" max="14329" width="9" style="66"/>
    <col min="14330" max="14330" width="34.125" style="66" customWidth="1"/>
    <col min="14331" max="14331" width="13.75" style="66" customWidth="1"/>
    <col min="14332" max="14332" width="11.75" style="66" customWidth="1"/>
    <col min="14333" max="14333" width="27.75" style="66" customWidth="1"/>
    <col min="14334" max="14334" width="12" style="66" customWidth="1"/>
    <col min="14335" max="14335" width="12.375" style="66" customWidth="1"/>
    <col min="14336" max="14585" width="9" style="66"/>
    <col min="14586" max="14586" width="34.125" style="66" customWidth="1"/>
    <col min="14587" max="14587" width="13.75" style="66" customWidth="1"/>
    <col min="14588" max="14588" width="11.75" style="66" customWidth="1"/>
    <col min="14589" max="14589" width="27.75" style="66" customWidth="1"/>
    <col min="14590" max="14590" width="12" style="66" customWidth="1"/>
    <col min="14591" max="14591" width="12.375" style="66" customWidth="1"/>
    <col min="14592" max="14841" width="9" style="66"/>
    <col min="14842" max="14842" width="34.125" style="66" customWidth="1"/>
    <col min="14843" max="14843" width="13.75" style="66" customWidth="1"/>
    <col min="14844" max="14844" width="11.75" style="66" customWidth="1"/>
    <col min="14845" max="14845" width="27.75" style="66" customWidth="1"/>
    <col min="14846" max="14846" width="12" style="66" customWidth="1"/>
    <col min="14847" max="14847" width="12.375" style="66" customWidth="1"/>
    <col min="14848" max="15097" width="9" style="66"/>
    <col min="15098" max="15098" width="34.125" style="66" customWidth="1"/>
    <col min="15099" max="15099" width="13.75" style="66" customWidth="1"/>
    <col min="15100" max="15100" width="11.75" style="66" customWidth="1"/>
    <col min="15101" max="15101" width="27.75" style="66" customWidth="1"/>
    <col min="15102" max="15102" width="12" style="66" customWidth="1"/>
    <col min="15103" max="15103" width="12.375" style="66" customWidth="1"/>
    <col min="15104" max="15353" width="9" style="66"/>
    <col min="15354" max="15354" width="34.125" style="66" customWidth="1"/>
    <col min="15355" max="15355" width="13.75" style="66" customWidth="1"/>
    <col min="15356" max="15356" width="11.75" style="66" customWidth="1"/>
    <col min="15357" max="15357" width="27.75" style="66" customWidth="1"/>
    <col min="15358" max="15358" width="12" style="66" customWidth="1"/>
    <col min="15359" max="15359" width="12.375" style="66" customWidth="1"/>
    <col min="15360" max="15609" width="9" style="66"/>
    <col min="15610" max="15610" width="34.125" style="66" customWidth="1"/>
    <col min="15611" max="15611" width="13.75" style="66" customWidth="1"/>
    <col min="15612" max="15612" width="11.75" style="66" customWidth="1"/>
    <col min="15613" max="15613" width="27.75" style="66" customWidth="1"/>
    <col min="15614" max="15614" width="12" style="66" customWidth="1"/>
    <col min="15615" max="15615" width="12.375" style="66" customWidth="1"/>
    <col min="15616" max="15865" width="9" style="66"/>
    <col min="15866" max="15866" width="34.125" style="66" customWidth="1"/>
    <col min="15867" max="15867" width="13.75" style="66" customWidth="1"/>
    <col min="15868" max="15868" width="11.75" style="66" customWidth="1"/>
    <col min="15869" max="15869" width="27.75" style="66" customWidth="1"/>
    <col min="15870" max="15870" width="12" style="66" customWidth="1"/>
    <col min="15871" max="15871" width="12.375" style="66" customWidth="1"/>
    <col min="15872" max="16121" width="9" style="66"/>
    <col min="16122" max="16122" width="34.125" style="66" customWidth="1"/>
    <col min="16123" max="16123" width="13.75" style="66" customWidth="1"/>
    <col min="16124" max="16124" width="11.75" style="66" customWidth="1"/>
    <col min="16125" max="16125" width="27.75" style="66" customWidth="1"/>
    <col min="16126" max="16126" width="12" style="66" customWidth="1"/>
    <col min="16127" max="16127" width="12.375" style="66" customWidth="1"/>
    <col min="16128" max="16384" width="9" style="66"/>
  </cols>
  <sheetData>
    <row r="1" spans="1:20" s="63" customFormat="1" ht="12.75">
      <c r="A1" s="63" t="s">
        <v>0</v>
      </c>
    </row>
    <row r="2" spans="1:20" ht="43.15" customHeight="1">
      <c r="A2" s="124" t="s">
        <v>1</v>
      </c>
      <c r="B2" s="124"/>
      <c r="C2" s="124"/>
      <c r="D2" s="124"/>
      <c r="E2" s="124"/>
      <c r="F2" s="124"/>
      <c r="G2" s="124"/>
      <c r="H2" s="124"/>
    </row>
    <row r="3" spans="1:20" s="63" customFormat="1" ht="16.899999999999999" customHeight="1">
      <c r="A3" s="125" t="s">
        <v>2</v>
      </c>
      <c r="B3" s="125"/>
      <c r="C3" s="125"/>
      <c r="D3" s="125"/>
      <c r="E3" s="125"/>
      <c r="F3" s="125"/>
      <c r="G3" s="125"/>
      <c r="H3" s="125"/>
    </row>
    <row r="4" spans="1:20" ht="16.899999999999999" customHeight="1">
      <c r="A4" s="126" t="s">
        <v>3</v>
      </c>
      <c r="B4" s="126"/>
      <c r="C4" s="126"/>
      <c r="D4" s="126"/>
      <c r="E4" s="126" t="s">
        <v>4</v>
      </c>
      <c r="F4" s="126"/>
      <c r="G4" s="126"/>
      <c r="H4" s="126"/>
      <c r="I4" s="66" t="s">
        <v>5</v>
      </c>
      <c r="J4" s="66" t="s">
        <v>5</v>
      </c>
      <c r="K4" s="66" t="s">
        <v>6</v>
      </c>
      <c r="L4" s="66" t="s">
        <v>7</v>
      </c>
      <c r="N4" s="66" t="s">
        <v>8</v>
      </c>
      <c r="P4" s="66" t="s">
        <v>9</v>
      </c>
      <c r="R4" s="66" t="s">
        <v>10</v>
      </c>
      <c r="S4" s="66" t="s">
        <v>11</v>
      </c>
    </row>
    <row r="5" spans="1:20" ht="16.899999999999999" customHeight="1">
      <c r="A5" s="109" t="s">
        <v>12</v>
      </c>
      <c r="B5" s="110" t="s">
        <v>13</v>
      </c>
      <c r="C5" s="110" t="s">
        <v>14</v>
      </c>
      <c r="D5" s="110" t="s">
        <v>15</v>
      </c>
      <c r="E5" s="109" t="s">
        <v>12</v>
      </c>
      <c r="F5" s="110" t="s">
        <v>13</v>
      </c>
      <c r="G5" s="110" t="s">
        <v>14</v>
      </c>
      <c r="H5" s="110" t="s">
        <v>15</v>
      </c>
      <c r="I5" s="66" t="s">
        <v>16</v>
      </c>
      <c r="J5" s="66" t="s">
        <v>17</v>
      </c>
    </row>
    <row r="6" spans="1:20" s="65" customFormat="1" ht="16.899999999999999" customHeight="1">
      <c r="A6" s="111" t="s">
        <v>18</v>
      </c>
      <c r="B6" s="112">
        <f>B7+B21</f>
        <v>309160</v>
      </c>
      <c r="C6" s="112">
        <f>C7+C21</f>
        <v>-9160</v>
      </c>
      <c r="D6" s="112">
        <f>B6+C6</f>
        <v>300000</v>
      </c>
      <c r="E6" s="111" t="s">
        <v>19</v>
      </c>
      <c r="F6" s="112">
        <f>SUM(F7:F31)</f>
        <v>710877</v>
      </c>
      <c r="G6" s="112">
        <f>SUM(G7:G30)</f>
        <v>88381</v>
      </c>
      <c r="H6" s="75">
        <f>F6+G6</f>
        <v>799258</v>
      </c>
      <c r="M6" s="65">
        <f>I6+J6-K6-L6</f>
        <v>0</v>
      </c>
    </row>
    <row r="7" spans="1:20" ht="16.899999999999999" customHeight="1">
      <c r="A7" s="113" t="s">
        <v>20</v>
      </c>
      <c r="B7" s="112">
        <f>SUM(B8:B20)</f>
        <v>160300</v>
      </c>
      <c r="C7" s="112">
        <v>-6000</v>
      </c>
      <c r="D7" s="112">
        <f>B7+C7</f>
        <v>154300</v>
      </c>
      <c r="E7" s="80" t="s">
        <v>21</v>
      </c>
      <c r="F7" s="80">
        <v>31599</v>
      </c>
      <c r="G7" s="114">
        <v>193</v>
      </c>
      <c r="H7" s="80">
        <f t="shared" ref="H7:H36" si="0">F7+G7</f>
        <v>31792</v>
      </c>
      <c r="J7" s="66">
        <v>32</v>
      </c>
      <c r="M7" s="65">
        <f t="shared" ref="M7:M31" si="1">I7+J7-K7-L7</f>
        <v>32</v>
      </c>
      <c r="O7" s="66">
        <f>M7-N7</f>
        <v>32</v>
      </c>
      <c r="P7" s="66">
        <v>839</v>
      </c>
      <c r="Q7" s="66">
        <f>O7-P7</f>
        <v>-807</v>
      </c>
      <c r="R7" s="66">
        <v>1000</v>
      </c>
      <c r="T7" s="66">
        <f>Q7+R7+S7</f>
        <v>193</v>
      </c>
    </row>
    <row r="8" spans="1:20" ht="16.899999999999999" customHeight="1">
      <c r="A8" s="80" t="s">
        <v>22</v>
      </c>
      <c r="B8" s="80">
        <v>68000</v>
      </c>
      <c r="C8" s="80">
        <v>-6000</v>
      </c>
      <c r="D8" s="80">
        <f t="shared" ref="D8:D27" si="2">B8+C8</f>
        <v>62000</v>
      </c>
      <c r="E8" s="80" t="s">
        <v>23</v>
      </c>
      <c r="F8" s="80">
        <v>0</v>
      </c>
      <c r="G8" s="114">
        <v>0</v>
      </c>
      <c r="H8" s="80">
        <f t="shared" si="0"/>
        <v>0</v>
      </c>
      <c r="M8" s="65">
        <f t="shared" si="1"/>
        <v>0</v>
      </c>
      <c r="O8" s="66">
        <f t="shared" ref="O8:O30" si="3">M8-N8</f>
        <v>0</v>
      </c>
      <c r="Q8" s="66">
        <f t="shared" ref="Q8:Q32" si="4">O8-P8</f>
        <v>0</v>
      </c>
      <c r="T8" s="66">
        <f t="shared" ref="T8:T31" si="5">Q8+R8+S8</f>
        <v>0</v>
      </c>
    </row>
    <row r="9" spans="1:20" ht="16.899999999999999" customHeight="1">
      <c r="A9" s="115" t="s">
        <v>24</v>
      </c>
      <c r="B9" s="114">
        <v>11000</v>
      </c>
      <c r="C9" s="114"/>
      <c r="D9" s="114">
        <f t="shared" si="2"/>
        <v>11000</v>
      </c>
      <c r="E9" s="80" t="s">
        <v>25</v>
      </c>
      <c r="F9" s="80">
        <v>0</v>
      </c>
      <c r="G9" s="114">
        <v>0</v>
      </c>
      <c r="H9" s="80">
        <f t="shared" si="0"/>
        <v>0</v>
      </c>
      <c r="M9" s="65">
        <f t="shared" si="1"/>
        <v>0</v>
      </c>
      <c r="O9" s="66">
        <f t="shared" si="3"/>
        <v>0</v>
      </c>
      <c r="Q9" s="66">
        <f t="shared" si="4"/>
        <v>0</v>
      </c>
      <c r="T9" s="66">
        <f t="shared" si="5"/>
        <v>0</v>
      </c>
    </row>
    <row r="10" spans="1:20" ht="16.899999999999999" customHeight="1">
      <c r="A10" s="115" t="s">
        <v>26</v>
      </c>
      <c r="B10" s="114">
        <v>5000</v>
      </c>
      <c r="C10" s="114"/>
      <c r="D10" s="114">
        <f t="shared" si="2"/>
        <v>5000</v>
      </c>
      <c r="E10" s="80" t="s">
        <v>27</v>
      </c>
      <c r="F10" s="80">
        <v>26864</v>
      </c>
      <c r="G10" s="114">
        <v>5158</v>
      </c>
      <c r="H10" s="80">
        <f t="shared" si="0"/>
        <v>32022</v>
      </c>
      <c r="J10" s="66">
        <v>4158</v>
      </c>
      <c r="M10" s="65">
        <f t="shared" si="1"/>
        <v>4158</v>
      </c>
      <c r="O10" s="66">
        <f t="shared" si="3"/>
        <v>4158</v>
      </c>
      <c r="Q10" s="66">
        <f t="shared" si="4"/>
        <v>4158</v>
      </c>
      <c r="S10" s="66">
        <v>1000</v>
      </c>
      <c r="T10" s="66">
        <f t="shared" si="5"/>
        <v>5158</v>
      </c>
    </row>
    <row r="11" spans="1:20" ht="16.899999999999999" customHeight="1">
      <c r="A11" s="115" t="s">
        <v>28</v>
      </c>
      <c r="B11" s="114">
        <v>5000</v>
      </c>
      <c r="C11" s="114"/>
      <c r="D11" s="114">
        <f t="shared" si="2"/>
        <v>5000</v>
      </c>
      <c r="E11" s="80" t="s">
        <v>29</v>
      </c>
      <c r="F11" s="80">
        <v>202924</v>
      </c>
      <c r="G11" s="114">
        <v>22413</v>
      </c>
      <c r="H11" s="80">
        <f t="shared" si="0"/>
        <v>225337</v>
      </c>
      <c r="I11" s="66">
        <v>1042</v>
      </c>
      <c r="J11" s="66">
        <v>51205</v>
      </c>
      <c r="K11" s="66">
        <v>4070</v>
      </c>
      <c r="L11" s="66">
        <v>35945</v>
      </c>
      <c r="M11" s="65">
        <f t="shared" si="1"/>
        <v>12232</v>
      </c>
      <c r="N11" s="66">
        <v>832</v>
      </c>
      <c r="O11" s="66">
        <f t="shared" si="3"/>
        <v>11400</v>
      </c>
      <c r="Q11" s="66">
        <f t="shared" si="4"/>
        <v>11400</v>
      </c>
      <c r="R11" s="66">
        <v>4613</v>
      </c>
      <c r="S11" s="66">
        <v>6400</v>
      </c>
      <c r="T11" s="66">
        <f t="shared" si="5"/>
        <v>22413</v>
      </c>
    </row>
    <row r="12" spans="1:20" ht="16.899999999999999" customHeight="1">
      <c r="A12" s="115" t="s">
        <v>30</v>
      </c>
      <c r="B12" s="114">
        <v>10000</v>
      </c>
      <c r="C12" s="114"/>
      <c r="D12" s="114">
        <f t="shared" si="2"/>
        <v>10000</v>
      </c>
      <c r="E12" s="80" t="s">
        <v>31</v>
      </c>
      <c r="F12" s="80">
        <v>1205</v>
      </c>
      <c r="G12" s="114">
        <v>0</v>
      </c>
      <c r="H12" s="80">
        <f t="shared" si="0"/>
        <v>1205</v>
      </c>
      <c r="I12" s="66">
        <v>20</v>
      </c>
      <c r="M12" s="65">
        <f t="shared" si="1"/>
        <v>20</v>
      </c>
      <c r="N12" s="66">
        <v>20</v>
      </c>
      <c r="O12" s="66">
        <f t="shared" si="3"/>
        <v>0</v>
      </c>
      <c r="Q12" s="66">
        <f t="shared" si="4"/>
        <v>0</v>
      </c>
      <c r="T12" s="66">
        <f t="shared" si="5"/>
        <v>0</v>
      </c>
    </row>
    <row r="13" spans="1:20" ht="16.899999999999999" customHeight="1">
      <c r="A13" s="115" t="s">
        <v>32</v>
      </c>
      <c r="B13" s="114">
        <v>4000</v>
      </c>
      <c r="C13" s="114"/>
      <c r="D13" s="114">
        <f t="shared" si="2"/>
        <v>4000</v>
      </c>
      <c r="E13" s="80" t="s">
        <v>33</v>
      </c>
      <c r="F13" s="80">
        <v>7430</v>
      </c>
      <c r="G13" s="114">
        <v>707</v>
      </c>
      <c r="H13" s="80">
        <f t="shared" si="0"/>
        <v>8137</v>
      </c>
      <c r="I13" s="66">
        <v>146</v>
      </c>
      <c r="J13" s="66">
        <v>990</v>
      </c>
      <c r="K13" s="66">
        <v>10</v>
      </c>
      <c r="L13" s="66">
        <v>409</v>
      </c>
      <c r="M13" s="65">
        <f t="shared" si="1"/>
        <v>717</v>
      </c>
      <c r="N13" s="66">
        <v>10</v>
      </c>
      <c r="O13" s="66">
        <f t="shared" si="3"/>
        <v>707</v>
      </c>
      <c r="Q13" s="66">
        <f t="shared" si="4"/>
        <v>707</v>
      </c>
      <c r="T13" s="66">
        <f t="shared" si="5"/>
        <v>707</v>
      </c>
    </row>
    <row r="14" spans="1:20" ht="16.899999999999999" customHeight="1">
      <c r="A14" s="115" t="s">
        <v>34</v>
      </c>
      <c r="B14" s="114">
        <v>1800</v>
      </c>
      <c r="C14" s="114"/>
      <c r="D14" s="114">
        <f t="shared" si="2"/>
        <v>1800</v>
      </c>
      <c r="E14" s="80" t="s">
        <v>35</v>
      </c>
      <c r="F14" s="80">
        <v>138104</v>
      </c>
      <c r="G14" s="114">
        <v>20648</v>
      </c>
      <c r="H14" s="80">
        <f t="shared" si="0"/>
        <v>158752</v>
      </c>
      <c r="I14" s="66">
        <v>250</v>
      </c>
      <c r="J14" s="66">
        <v>59130</v>
      </c>
      <c r="K14" s="66">
        <v>192</v>
      </c>
      <c r="L14" s="66">
        <v>40857</v>
      </c>
      <c r="M14" s="65">
        <f t="shared" si="1"/>
        <v>18331</v>
      </c>
      <c r="N14" s="66">
        <v>-1701</v>
      </c>
      <c r="O14" s="66">
        <f t="shared" si="3"/>
        <v>20032</v>
      </c>
      <c r="P14" s="66">
        <v>84</v>
      </c>
      <c r="Q14" s="66">
        <f t="shared" si="4"/>
        <v>19948</v>
      </c>
      <c r="S14" s="66">
        <v>700</v>
      </c>
      <c r="T14" s="66">
        <f t="shared" si="5"/>
        <v>20648</v>
      </c>
    </row>
    <row r="15" spans="1:20" ht="16.899999999999999" customHeight="1">
      <c r="A15" s="115" t="s">
        <v>36</v>
      </c>
      <c r="B15" s="114">
        <v>10000</v>
      </c>
      <c r="C15" s="114"/>
      <c r="D15" s="114">
        <f t="shared" si="2"/>
        <v>10000</v>
      </c>
      <c r="E15" s="80" t="s">
        <v>37</v>
      </c>
      <c r="F15" s="80">
        <v>65193</v>
      </c>
      <c r="G15" s="114">
        <v>8652</v>
      </c>
      <c r="H15" s="80">
        <f t="shared" si="0"/>
        <v>73845</v>
      </c>
      <c r="I15" s="66">
        <v>1199</v>
      </c>
      <c r="J15" s="66">
        <v>24925</v>
      </c>
      <c r="L15" s="66">
        <v>16796</v>
      </c>
      <c r="M15" s="65">
        <f t="shared" si="1"/>
        <v>9328</v>
      </c>
      <c r="N15" s="66">
        <v>676</v>
      </c>
      <c r="O15" s="66">
        <f t="shared" si="3"/>
        <v>8652</v>
      </c>
      <c r="Q15" s="66">
        <f t="shared" si="4"/>
        <v>8652</v>
      </c>
      <c r="T15" s="66">
        <f t="shared" si="5"/>
        <v>8652</v>
      </c>
    </row>
    <row r="16" spans="1:20" ht="16.899999999999999" customHeight="1">
      <c r="A16" s="115" t="s">
        <v>38</v>
      </c>
      <c r="B16" s="114">
        <v>10000</v>
      </c>
      <c r="C16" s="114"/>
      <c r="D16" s="114">
        <f t="shared" si="2"/>
        <v>10000</v>
      </c>
      <c r="E16" s="80" t="s">
        <v>39</v>
      </c>
      <c r="F16" s="80">
        <v>19477</v>
      </c>
      <c r="G16" s="114">
        <v>13143</v>
      </c>
      <c r="H16" s="80">
        <f t="shared" si="0"/>
        <v>32620</v>
      </c>
      <c r="I16" s="66">
        <v>13839</v>
      </c>
      <c r="J16" s="66">
        <v>4940</v>
      </c>
      <c r="K16" s="66">
        <v>1633</v>
      </c>
      <c r="L16" s="66">
        <v>4859</v>
      </c>
      <c r="M16" s="65">
        <f t="shared" si="1"/>
        <v>12287</v>
      </c>
      <c r="N16" s="66">
        <v>11664</v>
      </c>
      <c r="O16" s="66">
        <f t="shared" si="3"/>
        <v>623</v>
      </c>
      <c r="P16" s="66">
        <v>180</v>
      </c>
      <c r="Q16" s="66">
        <f t="shared" si="4"/>
        <v>443</v>
      </c>
      <c r="S16" s="66">
        <v>12700</v>
      </c>
      <c r="T16" s="66">
        <f t="shared" si="5"/>
        <v>13143</v>
      </c>
    </row>
    <row r="17" spans="1:20" ht="16.899999999999999" customHeight="1">
      <c r="A17" s="115" t="s">
        <v>40</v>
      </c>
      <c r="B17" s="114">
        <v>6000</v>
      </c>
      <c r="C17" s="114"/>
      <c r="D17" s="114">
        <f t="shared" si="2"/>
        <v>6000</v>
      </c>
      <c r="E17" s="80" t="s">
        <v>41</v>
      </c>
      <c r="F17" s="80">
        <v>9854</v>
      </c>
      <c r="G17" s="114">
        <v>48</v>
      </c>
      <c r="H17" s="80">
        <f t="shared" si="0"/>
        <v>9902</v>
      </c>
      <c r="I17" s="66">
        <v>1158</v>
      </c>
      <c r="M17" s="65">
        <f t="shared" si="1"/>
        <v>1158</v>
      </c>
      <c r="N17" s="66">
        <v>3052</v>
      </c>
      <c r="O17" s="66">
        <f t="shared" si="3"/>
        <v>-1894</v>
      </c>
      <c r="P17" s="66">
        <v>458</v>
      </c>
      <c r="Q17" s="66">
        <f t="shared" si="4"/>
        <v>-2352</v>
      </c>
      <c r="S17" s="66">
        <v>2400</v>
      </c>
      <c r="T17" s="66">
        <f t="shared" si="5"/>
        <v>48</v>
      </c>
    </row>
    <row r="18" spans="1:20" ht="16.899999999999999" customHeight="1">
      <c r="A18" s="115" t="s">
        <v>42</v>
      </c>
      <c r="B18" s="114">
        <v>28700</v>
      </c>
      <c r="C18" s="114"/>
      <c r="D18" s="114">
        <f t="shared" si="2"/>
        <v>28700</v>
      </c>
      <c r="E18" s="80" t="s">
        <v>43</v>
      </c>
      <c r="F18" s="80">
        <v>98356</v>
      </c>
      <c r="G18" s="114">
        <v>16738</v>
      </c>
      <c r="H18" s="80">
        <f t="shared" si="0"/>
        <v>115094</v>
      </c>
      <c r="I18" s="66">
        <v>33210</v>
      </c>
      <c r="J18" s="66">
        <v>38975</v>
      </c>
      <c r="K18" s="66">
        <v>8799</v>
      </c>
      <c r="L18" s="66">
        <v>31998</v>
      </c>
      <c r="M18" s="65">
        <f t="shared" si="1"/>
        <v>31388</v>
      </c>
      <c r="N18" s="66">
        <v>4839</v>
      </c>
      <c r="O18" s="66">
        <f t="shared" si="3"/>
        <v>26549</v>
      </c>
      <c r="P18" s="66">
        <v>5533</v>
      </c>
      <c r="Q18" s="66">
        <f t="shared" si="4"/>
        <v>21016</v>
      </c>
      <c r="S18" s="66">
        <v>800</v>
      </c>
      <c r="T18" s="66">
        <f t="shared" si="5"/>
        <v>21816</v>
      </c>
    </row>
    <row r="19" spans="1:20" ht="16.899999999999999" customHeight="1">
      <c r="A19" s="115" t="s">
        <v>44</v>
      </c>
      <c r="B19" s="114">
        <v>300</v>
      </c>
      <c r="C19" s="114"/>
      <c r="D19" s="114">
        <f t="shared" si="2"/>
        <v>300</v>
      </c>
      <c r="E19" s="80" t="s">
        <v>45</v>
      </c>
      <c r="F19" s="80">
        <v>29632</v>
      </c>
      <c r="G19" s="114">
        <f>-4689-363</f>
        <v>-5052</v>
      </c>
      <c r="H19" s="80">
        <f t="shared" si="0"/>
        <v>24580</v>
      </c>
      <c r="I19" s="66">
        <v>16249</v>
      </c>
      <c r="K19" s="66">
        <v>7776</v>
      </c>
      <c r="M19" s="65">
        <f t="shared" si="1"/>
        <v>8473</v>
      </c>
      <c r="N19" s="66">
        <v>9616</v>
      </c>
      <c r="O19" s="66">
        <f t="shared" si="3"/>
        <v>-1143</v>
      </c>
      <c r="P19" s="66">
        <v>9546</v>
      </c>
      <c r="Q19" s="66">
        <f t="shared" si="4"/>
        <v>-10689</v>
      </c>
      <c r="S19" s="66">
        <f>2000+4000</f>
        <v>6000</v>
      </c>
      <c r="T19" s="66">
        <f t="shared" si="5"/>
        <v>-4689</v>
      </c>
    </row>
    <row r="20" spans="1:20" ht="16.899999999999999" customHeight="1">
      <c r="A20" s="115" t="s">
        <v>46</v>
      </c>
      <c r="B20" s="114">
        <v>500</v>
      </c>
      <c r="C20" s="114"/>
      <c r="D20" s="114">
        <f t="shared" si="2"/>
        <v>500</v>
      </c>
      <c r="E20" s="80" t="s">
        <v>47</v>
      </c>
      <c r="F20" s="80">
        <v>3792</v>
      </c>
      <c r="G20" s="114">
        <v>-1182</v>
      </c>
      <c r="H20" s="80">
        <f t="shared" si="0"/>
        <v>2610</v>
      </c>
      <c r="I20" s="66">
        <v>2032</v>
      </c>
      <c r="K20" s="66">
        <v>2650</v>
      </c>
      <c r="M20" s="65">
        <f t="shared" si="1"/>
        <v>-618</v>
      </c>
      <c r="N20" s="66">
        <v>564</v>
      </c>
      <c r="O20" s="66">
        <f t="shared" si="3"/>
        <v>-1182</v>
      </c>
      <c r="Q20" s="66">
        <f t="shared" si="4"/>
        <v>-1182</v>
      </c>
      <c r="T20" s="66">
        <f t="shared" si="5"/>
        <v>-1182</v>
      </c>
    </row>
    <row r="21" spans="1:20" ht="16.899999999999999" customHeight="1">
      <c r="A21" s="113" t="s">
        <v>48</v>
      </c>
      <c r="B21" s="112">
        <f>SUM(B22:B27)</f>
        <v>148860</v>
      </c>
      <c r="C21" s="112">
        <v>-3160</v>
      </c>
      <c r="D21" s="112">
        <f t="shared" si="2"/>
        <v>145700</v>
      </c>
      <c r="E21" s="80" t="s">
        <v>49</v>
      </c>
      <c r="F21" s="80">
        <v>1127</v>
      </c>
      <c r="G21" s="114">
        <f>-263+363</f>
        <v>100</v>
      </c>
      <c r="H21" s="80">
        <f t="shared" si="0"/>
        <v>1227</v>
      </c>
      <c r="I21" s="66">
        <v>1227</v>
      </c>
      <c r="K21" s="66">
        <v>1330</v>
      </c>
      <c r="M21" s="65">
        <f t="shared" si="1"/>
        <v>-103</v>
      </c>
      <c r="N21" s="66">
        <v>160</v>
      </c>
      <c r="O21" s="66">
        <f t="shared" si="3"/>
        <v>-263</v>
      </c>
      <c r="Q21" s="66">
        <f t="shared" si="4"/>
        <v>-263</v>
      </c>
      <c r="T21" s="66">
        <f t="shared" si="5"/>
        <v>-263</v>
      </c>
    </row>
    <row r="22" spans="1:20" ht="16.899999999999999" customHeight="1">
      <c r="A22" s="116" t="s">
        <v>50</v>
      </c>
      <c r="B22" s="114">
        <v>31000</v>
      </c>
      <c r="C22" s="112">
        <v>-8000</v>
      </c>
      <c r="D22" s="114">
        <f t="shared" si="2"/>
        <v>23000</v>
      </c>
      <c r="E22" s="80" t="s">
        <v>51</v>
      </c>
      <c r="F22" s="80">
        <v>33</v>
      </c>
      <c r="G22" s="114">
        <v>0</v>
      </c>
      <c r="H22" s="80">
        <f t="shared" si="0"/>
        <v>33</v>
      </c>
      <c r="M22" s="65">
        <f t="shared" si="1"/>
        <v>0</v>
      </c>
      <c r="O22" s="66">
        <f t="shared" si="3"/>
        <v>0</v>
      </c>
      <c r="Q22" s="66">
        <f t="shared" si="4"/>
        <v>0</v>
      </c>
      <c r="T22" s="66">
        <f t="shared" si="5"/>
        <v>0</v>
      </c>
    </row>
    <row r="23" spans="1:20" ht="16.899999999999999" customHeight="1">
      <c r="A23" s="116" t="s">
        <v>52</v>
      </c>
      <c r="B23" s="114">
        <v>8000</v>
      </c>
      <c r="C23" s="112"/>
      <c r="D23" s="114">
        <f t="shared" si="2"/>
        <v>8000</v>
      </c>
      <c r="E23" s="80" t="s">
        <v>53</v>
      </c>
      <c r="F23" s="80">
        <v>0</v>
      </c>
      <c r="G23" s="114">
        <v>0</v>
      </c>
      <c r="H23" s="80">
        <f t="shared" si="0"/>
        <v>0</v>
      </c>
      <c r="M23" s="65">
        <f t="shared" si="1"/>
        <v>0</v>
      </c>
      <c r="O23" s="66">
        <f t="shared" si="3"/>
        <v>0</v>
      </c>
      <c r="Q23" s="66">
        <f t="shared" si="4"/>
        <v>0</v>
      </c>
      <c r="T23" s="66">
        <f t="shared" si="5"/>
        <v>0</v>
      </c>
    </row>
    <row r="24" spans="1:20" ht="16.899999999999999" customHeight="1">
      <c r="A24" s="116" t="s">
        <v>54</v>
      </c>
      <c r="B24" s="114">
        <v>17700</v>
      </c>
      <c r="C24" s="112"/>
      <c r="D24" s="114">
        <f t="shared" si="2"/>
        <v>17700</v>
      </c>
      <c r="E24" s="80" t="s">
        <v>55</v>
      </c>
      <c r="F24" s="80">
        <v>6892</v>
      </c>
      <c r="G24" s="114">
        <v>5368</v>
      </c>
      <c r="H24" s="80">
        <f t="shared" si="0"/>
        <v>12260</v>
      </c>
      <c r="I24" s="66">
        <v>5368</v>
      </c>
      <c r="M24" s="65">
        <f t="shared" si="1"/>
        <v>5368</v>
      </c>
      <c r="O24" s="66">
        <f t="shared" si="3"/>
        <v>5368</v>
      </c>
      <c r="Q24" s="66">
        <f t="shared" si="4"/>
        <v>5368</v>
      </c>
      <c r="T24" s="66">
        <f t="shared" si="5"/>
        <v>5368</v>
      </c>
    </row>
    <row r="25" spans="1:20" ht="16.899999999999999" customHeight="1">
      <c r="A25" s="116" t="s">
        <v>56</v>
      </c>
      <c r="B25" s="114">
        <v>90860</v>
      </c>
      <c r="C25" s="112"/>
      <c r="D25" s="114">
        <f t="shared" si="2"/>
        <v>90860</v>
      </c>
      <c r="E25" s="80" t="s">
        <v>57</v>
      </c>
      <c r="F25" s="80">
        <v>28003</v>
      </c>
      <c r="G25" s="114">
        <f>-3918+3918</f>
        <v>0</v>
      </c>
      <c r="H25" s="80">
        <f t="shared" si="0"/>
        <v>28003</v>
      </c>
      <c r="J25" s="66">
        <v>3478</v>
      </c>
      <c r="K25" s="66">
        <v>50</v>
      </c>
      <c r="L25" s="66">
        <v>2028</v>
      </c>
      <c r="M25" s="65">
        <f t="shared" si="1"/>
        <v>1400</v>
      </c>
      <c r="N25" s="66">
        <v>5318</v>
      </c>
      <c r="O25" s="66">
        <f t="shared" si="3"/>
        <v>-3918</v>
      </c>
      <c r="Q25" s="66">
        <f t="shared" si="4"/>
        <v>-3918</v>
      </c>
      <c r="T25" s="66">
        <f t="shared" si="5"/>
        <v>-3918</v>
      </c>
    </row>
    <row r="26" spans="1:20" ht="16.899999999999999" customHeight="1">
      <c r="A26" s="116" t="s">
        <v>58</v>
      </c>
      <c r="B26" s="114">
        <v>100</v>
      </c>
      <c r="C26" s="112"/>
      <c r="D26" s="114">
        <f t="shared" si="2"/>
        <v>100</v>
      </c>
      <c r="E26" s="80" t="s">
        <v>59</v>
      </c>
      <c r="F26" s="80">
        <v>1173</v>
      </c>
      <c r="G26" s="114">
        <v>0</v>
      </c>
      <c r="H26" s="80">
        <f t="shared" si="0"/>
        <v>1173</v>
      </c>
      <c r="M26" s="65">
        <f t="shared" si="1"/>
        <v>0</v>
      </c>
      <c r="O26" s="66">
        <f t="shared" si="3"/>
        <v>0</v>
      </c>
      <c r="Q26" s="66">
        <f t="shared" si="4"/>
        <v>0</v>
      </c>
      <c r="T26" s="66">
        <f t="shared" si="5"/>
        <v>0</v>
      </c>
    </row>
    <row r="27" spans="1:20" ht="16.899999999999999" customHeight="1">
      <c r="A27" s="116" t="s">
        <v>60</v>
      </c>
      <c r="B27" s="114">
        <v>1200</v>
      </c>
      <c r="C27" s="112">
        <v>4840</v>
      </c>
      <c r="D27" s="114">
        <f t="shared" si="2"/>
        <v>6040</v>
      </c>
      <c r="E27" s="80" t="s">
        <v>61</v>
      </c>
      <c r="F27" s="80">
        <v>8849</v>
      </c>
      <c r="G27" s="114">
        <v>1447</v>
      </c>
      <c r="H27" s="80">
        <f t="shared" si="0"/>
        <v>10296</v>
      </c>
      <c r="I27" s="66">
        <v>132</v>
      </c>
      <c r="K27" s="66">
        <v>30</v>
      </c>
      <c r="M27" s="65">
        <f t="shared" si="1"/>
        <v>102</v>
      </c>
      <c r="N27" s="66">
        <v>-1345</v>
      </c>
      <c r="O27" s="66">
        <f t="shared" si="3"/>
        <v>1447</v>
      </c>
      <c r="Q27" s="66">
        <f t="shared" si="4"/>
        <v>1447</v>
      </c>
      <c r="T27" s="66">
        <f t="shared" si="5"/>
        <v>1447</v>
      </c>
    </row>
    <row r="28" spans="1:20" ht="16.899999999999999" customHeight="1">
      <c r="A28" s="111"/>
      <c r="B28" s="114"/>
      <c r="C28" s="114"/>
      <c r="D28" s="114"/>
      <c r="E28" s="80" t="s">
        <v>62</v>
      </c>
      <c r="F28" s="80">
        <v>10000</v>
      </c>
      <c r="G28" s="114">
        <v>0</v>
      </c>
      <c r="H28" s="80">
        <f t="shared" si="0"/>
        <v>10000</v>
      </c>
      <c r="M28" s="65">
        <f t="shared" si="1"/>
        <v>0</v>
      </c>
      <c r="O28" s="66">
        <f t="shared" si="3"/>
        <v>0</v>
      </c>
      <c r="Q28" s="66">
        <f t="shared" si="4"/>
        <v>0</v>
      </c>
      <c r="T28" s="66">
        <f t="shared" si="5"/>
        <v>0</v>
      </c>
    </row>
    <row r="29" spans="1:20" ht="16.899999999999999" customHeight="1">
      <c r="A29" s="80"/>
      <c r="B29" s="80"/>
      <c r="C29" s="80"/>
      <c r="D29" s="80"/>
      <c r="E29" s="80" t="s">
        <v>63</v>
      </c>
      <c r="F29" s="80">
        <v>90</v>
      </c>
      <c r="G29" s="114">
        <v>0</v>
      </c>
      <c r="H29" s="80">
        <f t="shared" si="0"/>
        <v>90</v>
      </c>
      <c r="I29" s="66">
        <v>90</v>
      </c>
      <c r="M29" s="65">
        <f t="shared" si="1"/>
        <v>90</v>
      </c>
      <c r="N29" s="66">
        <v>90</v>
      </c>
      <c r="O29" s="66">
        <f t="shared" si="3"/>
        <v>0</v>
      </c>
      <c r="Q29" s="66">
        <f t="shared" si="4"/>
        <v>0</v>
      </c>
      <c r="T29" s="66">
        <f t="shared" si="5"/>
        <v>0</v>
      </c>
    </row>
    <row r="30" spans="1:20" ht="16.899999999999999" customHeight="1">
      <c r="A30" s="111"/>
      <c r="B30" s="114"/>
      <c r="C30" s="114"/>
      <c r="D30" s="114"/>
      <c r="E30" s="80" t="s">
        <v>64</v>
      </c>
      <c r="F30" s="80">
        <v>20276</v>
      </c>
      <c r="G30" s="114">
        <v>0</v>
      </c>
      <c r="H30" s="80">
        <f t="shared" si="0"/>
        <v>20276</v>
      </c>
      <c r="M30" s="65">
        <f t="shared" si="1"/>
        <v>0</v>
      </c>
      <c r="O30" s="66">
        <f t="shared" si="3"/>
        <v>0</v>
      </c>
      <c r="Q30" s="66">
        <f t="shared" si="4"/>
        <v>0</v>
      </c>
      <c r="T30" s="66">
        <f t="shared" si="5"/>
        <v>0</v>
      </c>
    </row>
    <row r="31" spans="1:20" ht="16.899999999999999" customHeight="1">
      <c r="A31" s="111"/>
      <c r="B31" s="114"/>
      <c r="C31" s="114"/>
      <c r="D31" s="114"/>
      <c r="E31" s="80" t="s">
        <v>65</v>
      </c>
      <c r="F31" s="80">
        <v>4</v>
      </c>
      <c r="G31" s="114">
        <v>0</v>
      </c>
      <c r="H31" s="80">
        <f t="shared" si="0"/>
        <v>4</v>
      </c>
      <c r="M31" s="65">
        <f t="shared" si="1"/>
        <v>0</v>
      </c>
      <c r="Q31" s="66">
        <f t="shared" si="4"/>
        <v>0</v>
      </c>
      <c r="T31" s="66">
        <f t="shared" si="5"/>
        <v>0</v>
      </c>
    </row>
    <row r="32" spans="1:20" s="65" customFormat="1" ht="16.899999999999999" customHeight="1">
      <c r="A32" s="117" t="s">
        <v>66</v>
      </c>
      <c r="B32" s="94">
        <f>B33+B38+B39+B43+B44+B45+B46</f>
        <v>569437</v>
      </c>
      <c r="C32" s="94">
        <f>C33+C38+C39+C43+C44+C45+C46</f>
        <v>164181</v>
      </c>
      <c r="D32" s="94">
        <f>D33+D38+D39+D43+D44+D45+D46</f>
        <v>733618</v>
      </c>
      <c r="E32" s="117" t="s">
        <v>67</v>
      </c>
      <c r="F32" s="94">
        <f>F33+F37+F38+F39+F40+F43+F36+F41+F42</f>
        <v>167720</v>
      </c>
      <c r="G32" s="94">
        <f>G33+G36+G37+G39</f>
        <v>66640</v>
      </c>
      <c r="H32" s="75">
        <f t="shared" si="0"/>
        <v>234360</v>
      </c>
      <c r="Q32" s="66">
        <f t="shared" si="4"/>
        <v>0</v>
      </c>
    </row>
    <row r="33" spans="1:8" ht="16.899999999999999" customHeight="1">
      <c r="A33" s="118" t="s">
        <v>68</v>
      </c>
      <c r="B33" s="119">
        <f>B34+B35+B37+B36</f>
        <v>438135</v>
      </c>
      <c r="C33" s="119">
        <f>C34+C35+C37+C36</f>
        <v>84181</v>
      </c>
      <c r="D33" s="119">
        <f>B33+C33</f>
        <v>522316</v>
      </c>
      <c r="E33" s="118" t="s">
        <v>69</v>
      </c>
      <c r="F33" s="114">
        <v>50000</v>
      </c>
      <c r="G33" s="114">
        <f>G34+G35</f>
        <v>0</v>
      </c>
      <c r="H33" s="80">
        <f t="shared" si="0"/>
        <v>50000</v>
      </c>
    </row>
    <row r="34" spans="1:8" ht="16.899999999999999" customHeight="1">
      <c r="A34" s="118" t="s">
        <v>70</v>
      </c>
      <c r="B34" s="119">
        <v>7407</v>
      </c>
      <c r="C34" s="119">
        <v>4</v>
      </c>
      <c r="D34" s="119">
        <f>B34+C34</f>
        <v>7411</v>
      </c>
      <c r="E34" s="118" t="s">
        <v>71</v>
      </c>
      <c r="F34" s="114">
        <v>5000</v>
      </c>
      <c r="G34" s="114"/>
      <c r="H34" s="80">
        <f t="shared" si="0"/>
        <v>5000</v>
      </c>
    </row>
    <row r="35" spans="1:8" ht="16.899999999999999" customHeight="1">
      <c r="A35" s="120" t="s">
        <v>72</v>
      </c>
      <c r="B35" s="119">
        <v>236065</v>
      </c>
      <c r="C35" s="119">
        <v>15045</v>
      </c>
      <c r="D35" s="119">
        <f>B35+C35</f>
        <v>251110</v>
      </c>
      <c r="E35" s="118" t="s">
        <v>73</v>
      </c>
      <c r="F35" s="114">
        <v>45000</v>
      </c>
      <c r="G35" s="114"/>
      <c r="H35" s="80">
        <f t="shared" si="0"/>
        <v>45000</v>
      </c>
    </row>
    <row r="36" spans="1:8" ht="16.899999999999999" customHeight="1">
      <c r="A36" s="120" t="s">
        <v>74</v>
      </c>
      <c r="B36" s="119">
        <v>132892</v>
      </c>
      <c r="C36" s="119">
        <v>54941</v>
      </c>
      <c r="D36" s="119">
        <f>B36+C36</f>
        <v>187833</v>
      </c>
      <c r="E36" s="118" t="s">
        <v>75</v>
      </c>
      <c r="F36" s="114">
        <v>115296</v>
      </c>
      <c r="G36" s="114">
        <v>16640</v>
      </c>
      <c r="H36" s="80">
        <f t="shared" si="0"/>
        <v>131936</v>
      </c>
    </row>
    <row r="37" spans="1:8" ht="16.899999999999999" customHeight="1">
      <c r="A37" s="121" t="s">
        <v>76</v>
      </c>
      <c r="B37" s="114">
        <v>61771</v>
      </c>
      <c r="C37" s="119">
        <v>14191</v>
      </c>
      <c r="D37" s="119">
        <f>B37+C37</f>
        <v>75962</v>
      </c>
      <c r="E37" s="118" t="s">
        <v>77</v>
      </c>
      <c r="F37" s="114">
        <v>224</v>
      </c>
      <c r="G37" s="114"/>
      <c r="H37" s="80">
        <f t="shared" ref="H37:H46" si="6">F37+G37</f>
        <v>224</v>
      </c>
    </row>
    <row r="38" spans="1:8" ht="16.899999999999999" customHeight="1">
      <c r="A38" s="120" t="s">
        <v>78</v>
      </c>
      <c r="B38" s="114">
        <v>35911</v>
      </c>
      <c r="C38" s="119"/>
      <c r="D38" s="119">
        <f t="shared" ref="D38:D46" si="7">B38+C38</f>
        <v>35911</v>
      </c>
      <c r="E38" s="118" t="s">
        <v>79</v>
      </c>
      <c r="F38" s="114">
        <v>0</v>
      </c>
      <c r="G38" s="114"/>
      <c r="H38" s="75">
        <f t="shared" si="6"/>
        <v>0</v>
      </c>
    </row>
    <row r="39" spans="1:8" ht="16.899999999999999" customHeight="1">
      <c r="A39" s="120" t="s">
        <v>80</v>
      </c>
      <c r="B39" s="119">
        <f>B40+B41</f>
        <v>70000</v>
      </c>
      <c r="C39" s="119">
        <f>C40</f>
        <v>0</v>
      </c>
      <c r="D39" s="119">
        <f t="shared" si="7"/>
        <v>70000</v>
      </c>
      <c r="E39" s="118" t="s">
        <v>81</v>
      </c>
      <c r="F39" s="114">
        <v>2200</v>
      </c>
      <c r="G39" s="114">
        <v>50000</v>
      </c>
      <c r="H39" s="80">
        <f t="shared" si="6"/>
        <v>52200</v>
      </c>
    </row>
    <row r="40" spans="1:8" ht="16.899999999999999" customHeight="1">
      <c r="A40" s="120" t="s">
        <v>82</v>
      </c>
      <c r="B40" s="114">
        <v>30000</v>
      </c>
      <c r="C40" s="119"/>
      <c r="D40" s="119">
        <f t="shared" si="7"/>
        <v>30000</v>
      </c>
      <c r="E40" s="120" t="s">
        <v>83</v>
      </c>
      <c r="F40" s="114"/>
      <c r="G40" s="114"/>
      <c r="H40" s="75">
        <f t="shared" si="6"/>
        <v>0</v>
      </c>
    </row>
    <row r="41" spans="1:8" ht="16.899999999999999" customHeight="1">
      <c r="A41" s="120" t="s">
        <v>84</v>
      </c>
      <c r="B41" s="114">
        <v>40000</v>
      </c>
      <c r="C41" s="119"/>
      <c r="D41" s="119">
        <f t="shared" si="7"/>
        <v>40000</v>
      </c>
      <c r="E41" s="120" t="s">
        <v>85</v>
      </c>
      <c r="F41" s="114"/>
      <c r="G41" s="114"/>
      <c r="H41" s="75">
        <f t="shared" si="6"/>
        <v>0</v>
      </c>
    </row>
    <row r="42" spans="1:8" ht="16.899999999999999" customHeight="1">
      <c r="A42" s="120" t="s">
        <v>86</v>
      </c>
      <c r="B42" s="114"/>
      <c r="C42" s="119"/>
      <c r="D42" s="119">
        <f t="shared" si="7"/>
        <v>0</v>
      </c>
      <c r="E42" s="120" t="s">
        <v>87</v>
      </c>
      <c r="F42" s="114"/>
      <c r="G42" s="114"/>
      <c r="H42" s="75">
        <f t="shared" si="6"/>
        <v>0</v>
      </c>
    </row>
    <row r="43" spans="1:8" ht="16.899999999999999" customHeight="1">
      <c r="A43" s="120" t="s">
        <v>88</v>
      </c>
      <c r="B43" s="114">
        <v>2200</v>
      </c>
      <c r="C43" s="114">
        <v>50000</v>
      </c>
      <c r="D43" s="119">
        <f t="shared" si="7"/>
        <v>52200</v>
      </c>
      <c r="E43" s="122"/>
      <c r="F43" s="114"/>
      <c r="G43" s="114"/>
      <c r="H43" s="75">
        <f t="shared" si="6"/>
        <v>0</v>
      </c>
    </row>
    <row r="44" spans="1:8" ht="16.899999999999999" customHeight="1">
      <c r="A44" s="120" t="s">
        <v>89</v>
      </c>
      <c r="B44" s="114">
        <v>20000</v>
      </c>
      <c r="C44" s="114">
        <v>30000</v>
      </c>
      <c r="D44" s="119">
        <f t="shared" si="7"/>
        <v>50000</v>
      </c>
      <c r="E44" s="122"/>
      <c r="F44" s="114"/>
      <c r="G44" s="114"/>
      <c r="H44" s="75">
        <f t="shared" si="6"/>
        <v>0</v>
      </c>
    </row>
    <row r="45" spans="1:8" ht="16.899999999999999" customHeight="1">
      <c r="A45" s="120" t="s">
        <v>90</v>
      </c>
      <c r="B45" s="114"/>
      <c r="C45" s="114"/>
      <c r="D45" s="119">
        <f t="shared" si="7"/>
        <v>0</v>
      </c>
      <c r="E45" s="120"/>
      <c r="F45" s="114"/>
      <c r="G45" s="114"/>
      <c r="H45" s="75">
        <f t="shared" si="6"/>
        <v>0</v>
      </c>
    </row>
    <row r="46" spans="1:8" ht="16.899999999999999" customHeight="1">
      <c r="A46" s="120" t="s">
        <v>91</v>
      </c>
      <c r="B46" s="114">
        <v>3191</v>
      </c>
      <c r="C46" s="114"/>
      <c r="D46" s="119">
        <f t="shared" si="7"/>
        <v>3191</v>
      </c>
      <c r="E46" s="120"/>
      <c r="F46" s="114"/>
      <c r="G46" s="114"/>
      <c r="H46" s="75">
        <f t="shared" si="6"/>
        <v>0</v>
      </c>
    </row>
    <row r="47" spans="1:8" ht="16.899999999999999" customHeight="1">
      <c r="A47" s="123" t="s">
        <v>92</v>
      </c>
      <c r="B47" s="94">
        <f>B6+B32</f>
        <v>878597</v>
      </c>
      <c r="C47" s="94">
        <f>C6+C32</f>
        <v>155021</v>
      </c>
      <c r="D47" s="94">
        <f>D6+D32</f>
        <v>1033618</v>
      </c>
      <c r="E47" s="123" t="s">
        <v>93</v>
      </c>
      <c r="F47" s="94">
        <f>F6+F32</f>
        <v>878597</v>
      </c>
      <c r="G47" s="94">
        <f>G6+G32</f>
        <v>155021</v>
      </c>
      <c r="H47" s="94">
        <f>H6+H32</f>
        <v>1033618</v>
      </c>
    </row>
    <row r="48" spans="1:8" ht="15">
      <c r="A48" s="127" t="s">
        <v>94</v>
      </c>
      <c r="B48" s="127"/>
      <c r="C48" s="127"/>
      <c r="D48" s="127"/>
      <c r="E48" s="127"/>
      <c r="F48" s="127"/>
      <c r="G48" s="127"/>
      <c r="H48" s="127"/>
    </row>
    <row r="49" spans="1:8" ht="57" customHeight="1">
      <c r="A49" s="127"/>
      <c r="B49" s="127"/>
      <c r="C49" s="127"/>
      <c r="D49" s="127"/>
      <c r="E49" s="127"/>
      <c r="F49" s="127"/>
      <c r="G49" s="127"/>
      <c r="H49" s="127"/>
    </row>
  </sheetData>
  <mergeCells count="5">
    <mergeCell ref="A2:H2"/>
    <mergeCell ref="A3:H3"/>
    <mergeCell ref="A4:D4"/>
    <mergeCell ref="E4:H4"/>
    <mergeCell ref="A48:H49"/>
  </mergeCells>
  <phoneticPr fontId="44" type="noConversion"/>
  <printOptions horizontalCentered="1"/>
  <pageMargins left="0.39370078740157499" right="0.39370078740157499" top="0.78740157480314998" bottom="0.78740157480314998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Zeros="0" topLeftCell="A11" workbookViewId="0">
      <selection activeCell="A12" sqref="A12"/>
    </sheetView>
  </sheetViews>
  <sheetFormatPr defaultColWidth="9" defaultRowHeight="15"/>
  <cols>
    <col min="1" max="1" width="40.625" style="96" customWidth="1"/>
    <col min="2" max="3" width="10.125" style="66" customWidth="1"/>
    <col min="4" max="4" width="12.25" style="66" customWidth="1"/>
    <col min="5" max="5" width="30.125" style="66" customWidth="1"/>
    <col min="6" max="7" width="10.125" style="66" customWidth="1"/>
    <col min="8" max="8" width="12.25" style="66" customWidth="1"/>
    <col min="9" max="258" width="9" style="66"/>
    <col min="259" max="259" width="36.875" style="66" customWidth="1"/>
    <col min="260" max="260" width="11" style="66" customWidth="1"/>
    <col min="261" max="261" width="65.375" style="66" customWidth="1"/>
    <col min="262" max="262" width="12.625" style="66" customWidth="1"/>
    <col min="263" max="514" width="9" style="66"/>
    <col min="515" max="515" width="36.875" style="66" customWidth="1"/>
    <col min="516" max="516" width="11" style="66" customWidth="1"/>
    <col min="517" max="517" width="65.375" style="66" customWidth="1"/>
    <col min="518" max="518" width="12.625" style="66" customWidth="1"/>
    <col min="519" max="770" width="9" style="66"/>
    <col min="771" max="771" width="36.875" style="66" customWidth="1"/>
    <col min="772" max="772" width="11" style="66" customWidth="1"/>
    <col min="773" max="773" width="65.375" style="66" customWidth="1"/>
    <col min="774" max="774" width="12.625" style="66" customWidth="1"/>
    <col min="775" max="1026" width="9" style="66"/>
    <col min="1027" max="1027" width="36.875" style="66" customWidth="1"/>
    <col min="1028" max="1028" width="11" style="66" customWidth="1"/>
    <col min="1029" max="1029" width="65.375" style="66" customWidth="1"/>
    <col min="1030" max="1030" width="12.625" style="66" customWidth="1"/>
    <col min="1031" max="1282" width="9" style="66"/>
    <col min="1283" max="1283" width="36.875" style="66" customWidth="1"/>
    <col min="1284" max="1284" width="11" style="66" customWidth="1"/>
    <col min="1285" max="1285" width="65.375" style="66" customWidth="1"/>
    <col min="1286" max="1286" width="12.625" style="66" customWidth="1"/>
    <col min="1287" max="1538" width="9" style="66"/>
    <col min="1539" max="1539" width="36.875" style="66" customWidth="1"/>
    <col min="1540" max="1540" width="11" style="66" customWidth="1"/>
    <col min="1541" max="1541" width="65.375" style="66" customWidth="1"/>
    <col min="1542" max="1542" width="12.625" style="66" customWidth="1"/>
    <col min="1543" max="1794" width="9" style="66"/>
    <col min="1795" max="1795" width="36.875" style="66" customWidth="1"/>
    <col min="1796" max="1796" width="11" style="66" customWidth="1"/>
    <col min="1797" max="1797" width="65.375" style="66" customWidth="1"/>
    <col min="1798" max="1798" width="12.625" style="66" customWidth="1"/>
    <col min="1799" max="2050" width="9" style="66"/>
    <col min="2051" max="2051" width="36.875" style="66" customWidth="1"/>
    <col min="2052" max="2052" width="11" style="66" customWidth="1"/>
    <col min="2053" max="2053" width="65.375" style="66" customWidth="1"/>
    <col min="2054" max="2054" width="12.625" style="66" customWidth="1"/>
    <col min="2055" max="2306" width="9" style="66"/>
    <col min="2307" max="2307" width="36.875" style="66" customWidth="1"/>
    <col min="2308" max="2308" width="11" style="66" customWidth="1"/>
    <col min="2309" max="2309" width="65.375" style="66" customWidth="1"/>
    <col min="2310" max="2310" width="12.625" style="66" customWidth="1"/>
    <col min="2311" max="2562" width="9" style="66"/>
    <col min="2563" max="2563" width="36.875" style="66" customWidth="1"/>
    <col min="2564" max="2564" width="11" style="66" customWidth="1"/>
    <col min="2565" max="2565" width="65.375" style="66" customWidth="1"/>
    <col min="2566" max="2566" width="12.625" style="66" customWidth="1"/>
    <col min="2567" max="2818" width="9" style="66"/>
    <col min="2819" max="2819" width="36.875" style="66" customWidth="1"/>
    <col min="2820" max="2820" width="11" style="66" customWidth="1"/>
    <col min="2821" max="2821" width="65.375" style="66" customWidth="1"/>
    <col min="2822" max="2822" width="12.625" style="66" customWidth="1"/>
    <col min="2823" max="3074" width="9" style="66"/>
    <col min="3075" max="3075" width="36.875" style="66" customWidth="1"/>
    <col min="3076" max="3076" width="11" style="66" customWidth="1"/>
    <col min="3077" max="3077" width="65.375" style="66" customWidth="1"/>
    <col min="3078" max="3078" width="12.625" style="66" customWidth="1"/>
    <col min="3079" max="3330" width="9" style="66"/>
    <col min="3331" max="3331" width="36.875" style="66" customWidth="1"/>
    <col min="3332" max="3332" width="11" style="66" customWidth="1"/>
    <col min="3333" max="3333" width="65.375" style="66" customWidth="1"/>
    <col min="3334" max="3334" width="12.625" style="66" customWidth="1"/>
    <col min="3335" max="3586" width="9" style="66"/>
    <col min="3587" max="3587" width="36.875" style="66" customWidth="1"/>
    <col min="3588" max="3588" width="11" style="66" customWidth="1"/>
    <col min="3589" max="3589" width="65.375" style="66" customWidth="1"/>
    <col min="3590" max="3590" width="12.625" style="66" customWidth="1"/>
    <col min="3591" max="3842" width="9" style="66"/>
    <col min="3843" max="3843" width="36.875" style="66" customWidth="1"/>
    <col min="3844" max="3844" width="11" style="66" customWidth="1"/>
    <col min="3845" max="3845" width="65.375" style="66" customWidth="1"/>
    <col min="3846" max="3846" width="12.625" style="66" customWidth="1"/>
    <col min="3847" max="4098" width="9" style="66"/>
    <col min="4099" max="4099" width="36.875" style="66" customWidth="1"/>
    <col min="4100" max="4100" width="11" style="66" customWidth="1"/>
    <col min="4101" max="4101" width="65.375" style="66" customWidth="1"/>
    <col min="4102" max="4102" width="12.625" style="66" customWidth="1"/>
    <col min="4103" max="4354" width="9" style="66"/>
    <col min="4355" max="4355" width="36.875" style="66" customWidth="1"/>
    <col min="4356" max="4356" width="11" style="66" customWidth="1"/>
    <col min="4357" max="4357" width="65.375" style="66" customWidth="1"/>
    <col min="4358" max="4358" width="12.625" style="66" customWidth="1"/>
    <col min="4359" max="4610" width="9" style="66"/>
    <col min="4611" max="4611" width="36.875" style="66" customWidth="1"/>
    <col min="4612" max="4612" width="11" style="66" customWidth="1"/>
    <col min="4613" max="4613" width="65.375" style="66" customWidth="1"/>
    <col min="4614" max="4614" width="12.625" style="66" customWidth="1"/>
    <col min="4615" max="4866" width="9" style="66"/>
    <col min="4867" max="4867" width="36.875" style="66" customWidth="1"/>
    <col min="4868" max="4868" width="11" style="66" customWidth="1"/>
    <col min="4869" max="4869" width="65.375" style="66" customWidth="1"/>
    <col min="4870" max="4870" width="12.625" style="66" customWidth="1"/>
    <col min="4871" max="5122" width="9" style="66"/>
    <col min="5123" max="5123" width="36.875" style="66" customWidth="1"/>
    <col min="5124" max="5124" width="11" style="66" customWidth="1"/>
    <col min="5125" max="5125" width="65.375" style="66" customWidth="1"/>
    <col min="5126" max="5126" width="12.625" style="66" customWidth="1"/>
    <col min="5127" max="5378" width="9" style="66"/>
    <col min="5379" max="5379" width="36.875" style="66" customWidth="1"/>
    <col min="5380" max="5380" width="11" style="66" customWidth="1"/>
    <col min="5381" max="5381" width="65.375" style="66" customWidth="1"/>
    <col min="5382" max="5382" width="12.625" style="66" customWidth="1"/>
    <col min="5383" max="5634" width="9" style="66"/>
    <col min="5635" max="5635" width="36.875" style="66" customWidth="1"/>
    <col min="5636" max="5636" width="11" style="66" customWidth="1"/>
    <col min="5637" max="5637" width="65.375" style="66" customWidth="1"/>
    <col min="5638" max="5638" width="12.625" style="66" customWidth="1"/>
    <col min="5639" max="5890" width="9" style="66"/>
    <col min="5891" max="5891" width="36.875" style="66" customWidth="1"/>
    <col min="5892" max="5892" width="11" style="66" customWidth="1"/>
    <col min="5893" max="5893" width="65.375" style="66" customWidth="1"/>
    <col min="5894" max="5894" width="12.625" style="66" customWidth="1"/>
    <col min="5895" max="6146" width="9" style="66"/>
    <col min="6147" max="6147" width="36.875" style="66" customWidth="1"/>
    <col min="6148" max="6148" width="11" style="66" customWidth="1"/>
    <col min="6149" max="6149" width="65.375" style="66" customWidth="1"/>
    <col min="6150" max="6150" width="12.625" style="66" customWidth="1"/>
    <col min="6151" max="6402" width="9" style="66"/>
    <col min="6403" max="6403" width="36.875" style="66" customWidth="1"/>
    <col min="6404" max="6404" width="11" style="66" customWidth="1"/>
    <col min="6405" max="6405" width="65.375" style="66" customWidth="1"/>
    <col min="6406" max="6406" width="12.625" style="66" customWidth="1"/>
    <col min="6407" max="6658" width="9" style="66"/>
    <col min="6659" max="6659" width="36.875" style="66" customWidth="1"/>
    <col min="6660" max="6660" width="11" style="66" customWidth="1"/>
    <col min="6661" max="6661" width="65.375" style="66" customWidth="1"/>
    <col min="6662" max="6662" width="12.625" style="66" customWidth="1"/>
    <col min="6663" max="6914" width="9" style="66"/>
    <col min="6915" max="6915" width="36.875" style="66" customWidth="1"/>
    <col min="6916" max="6916" width="11" style="66" customWidth="1"/>
    <col min="6917" max="6917" width="65.375" style="66" customWidth="1"/>
    <col min="6918" max="6918" width="12.625" style="66" customWidth="1"/>
    <col min="6919" max="7170" width="9" style="66"/>
    <col min="7171" max="7171" width="36.875" style="66" customWidth="1"/>
    <col min="7172" max="7172" width="11" style="66" customWidth="1"/>
    <col min="7173" max="7173" width="65.375" style="66" customWidth="1"/>
    <col min="7174" max="7174" width="12.625" style="66" customWidth="1"/>
    <col min="7175" max="7426" width="9" style="66"/>
    <col min="7427" max="7427" width="36.875" style="66" customWidth="1"/>
    <col min="7428" max="7428" width="11" style="66" customWidth="1"/>
    <col min="7429" max="7429" width="65.375" style="66" customWidth="1"/>
    <col min="7430" max="7430" width="12.625" style="66" customWidth="1"/>
    <col min="7431" max="7682" width="9" style="66"/>
    <col min="7683" max="7683" width="36.875" style="66" customWidth="1"/>
    <col min="7684" max="7684" width="11" style="66" customWidth="1"/>
    <col min="7685" max="7685" width="65.375" style="66" customWidth="1"/>
    <col min="7686" max="7686" width="12.625" style="66" customWidth="1"/>
    <col min="7687" max="7938" width="9" style="66"/>
    <col min="7939" max="7939" width="36.875" style="66" customWidth="1"/>
    <col min="7940" max="7940" width="11" style="66" customWidth="1"/>
    <col min="7941" max="7941" width="65.375" style="66" customWidth="1"/>
    <col min="7942" max="7942" width="12.625" style="66" customWidth="1"/>
    <col min="7943" max="8194" width="9" style="66"/>
    <col min="8195" max="8195" width="36.875" style="66" customWidth="1"/>
    <col min="8196" max="8196" width="11" style="66" customWidth="1"/>
    <col min="8197" max="8197" width="65.375" style="66" customWidth="1"/>
    <col min="8198" max="8198" width="12.625" style="66" customWidth="1"/>
    <col min="8199" max="8450" width="9" style="66"/>
    <col min="8451" max="8451" width="36.875" style="66" customWidth="1"/>
    <col min="8452" max="8452" width="11" style="66" customWidth="1"/>
    <col min="8453" max="8453" width="65.375" style="66" customWidth="1"/>
    <col min="8454" max="8454" width="12.625" style="66" customWidth="1"/>
    <col min="8455" max="8706" width="9" style="66"/>
    <col min="8707" max="8707" width="36.875" style="66" customWidth="1"/>
    <col min="8708" max="8708" width="11" style="66" customWidth="1"/>
    <col min="8709" max="8709" width="65.375" style="66" customWidth="1"/>
    <col min="8710" max="8710" width="12.625" style="66" customWidth="1"/>
    <col min="8711" max="8962" width="9" style="66"/>
    <col min="8963" max="8963" width="36.875" style="66" customWidth="1"/>
    <col min="8964" max="8964" width="11" style="66" customWidth="1"/>
    <col min="8965" max="8965" width="65.375" style="66" customWidth="1"/>
    <col min="8966" max="8966" width="12.625" style="66" customWidth="1"/>
    <col min="8967" max="9218" width="9" style="66"/>
    <col min="9219" max="9219" width="36.875" style="66" customWidth="1"/>
    <col min="9220" max="9220" width="11" style="66" customWidth="1"/>
    <col min="9221" max="9221" width="65.375" style="66" customWidth="1"/>
    <col min="9222" max="9222" width="12.625" style="66" customWidth="1"/>
    <col min="9223" max="9474" width="9" style="66"/>
    <col min="9475" max="9475" width="36.875" style="66" customWidth="1"/>
    <col min="9476" max="9476" width="11" style="66" customWidth="1"/>
    <col min="9477" max="9477" width="65.375" style="66" customWidth="1"/>
    <col min="9478" max="9478" width="12.625" style="66" customWidth="1"/>
    <col min="9479" max="9730" width="9" style="66"/>
    <col min="9731" max="9731" width="36.875" style="66" customWidth="1"/>
    <col min="9732" max="9732" width="11" style="66" customWidth="1"/>
    <col min="9733" max="9733" width="65.375" style="66" customWidth="1"/>
    <col min="9734" max="9734" width="12.625" style="66" customWidth="1"/>
    <col min="9735" max="9986" width="9" style="66"/>
    <col min="9987" max="9987" width="36.875" style="66" customWidth="1"/>
    <col min="9988" max="9988" width="11" style="66" customWidth="1"/>
    <col min="9989" max="9989" width="65.375" style="66" customWidth="1"/>
    <col min="9990" max="9990" width="12.625" style="66" customWidth="1"/>
    <col min="9991" max="10242" width="9" style="66"/>
    <col min="10243" max="10243" width="36.875" style="66" customWidth="1"/>
    <col min="10244" max="10244" width="11" style="66" customWidth="1"/>
    <col min="10245" max="10245" width="65.375" style="66" customWidth="1"/>
    <col min="10246" max="10246" width="12.625" style="66" customWidth="1"/>
    <col min="10247" max="10498" width="9" style="66"/>
    <col min="10499" max="10499" width="36.875" style="66" customWidth="1"/>
    <col min="10500" max="10500" width="11" style="66" customWidth="1"/>
    <col min="10501" max="10501" width="65.375" style="66" customWidth="1"/>
    <col min="10502" max="10502" width="12.625" style="66" customWidth="1"/>
    <col min="10503" max="10754" width="9" style="66"/>
    <col min="10755" max="10755" width="36.875" style="66" customWidth="1"/>
    <col min="10756" max="10756" width="11" style="66" customWidth="1"/>
    <col min="10757" max="10757" width="65.375" style="66" customWidth="1"/>
    <col min="10758" max="10758" width="12.625" style="66" customWidth="1"/>
    <col min="10759" max="11010" width="9" style="66"/>
    <col min="11011" max="11011" width="36.875" style="66" customWidth="1"/>
    <col min="11012" max="11012" width="11" style="66" customWidth="1"/>
    <col min="11013" max="11013" width="65.375" style="66" customWidth="1"/>
    <col min="11014" max="11014" width="12.625" style="66" customWidth="1"/>
    <col min="11015" max="11266" width="9" style="66"/>
    <col min="11267" max="11267" width="36.875" style="66" customWidth="1"/>
    <col min="11268" max="11268" width="11" style="66" customWidth="1"/>
    <col min="11269" max="11269" width="65.375" style="66" customWidth="1"/>
    <col min="11270" max="11270" width="12.625" style="66" customWidth="1"/>
    <col min="11271" max="11522" width="9" style="66"/>
    <col min="11523" max="11523" width="36.875" style="66" customWidth="1"/>
    <col min="11524" max="11524" width="11" style="66" customWidth="1"/>
    <col min="11525" max="11525" width="65.375" style="66" customWidth="1"/>
    <col min="11526" max="11526" width="12.625" style="66" customWidth="1"/>
    <col min="11527" max="11778" width="9" style="66"/>
    <col min="11779" max="11779" width="36.875" style="66" customWidth="1"/>
    <col min="11780" max="11780" width="11" style="66" customWidth="1"/>
    <col min="11781" max="11781" width="65.375" style="66" customWidth="1"/>
    <col min="11782" max="11782" width="12.625" style="66" customWidth="1"/>
    <col min="11783" max="12034" width="9" style="66"/>
    <col min="12035" max="12035" width="36.875" style="66" customWidth="1"/>
    <col min="12036" max="12036" width="11" style="66" customWidth="1"/>
    <col min="12037" max="12037" width="65.375" style="66" customWidth="1"/>
    <col min="12038" max="12038" width="12.625" style="66" customWidth="1"/>
    <col min="12039" max="12290" width="9" style="66"/>
    <col min="12291" max="12291" width="36.875" style="66" customWidth="1"/>
    <col min="12292" max="12292" width="11" style="66" customWidth="1"/>
    <col min="12293" max="12293" width="65.375" style="66" customWidth="1"/>
    <col min="12294" max="12294" width="12.625" style="66" customWidth="1"/>
    <col min="12295" max="12546" width="9" style="66"/>
    <col min="12547" max="12547" width="36.875" style="66" customWidth="1"/>
    <col min="12548" max="12548" width="11" style="66" customWidth="1"/>
    <col min="12549" max="12549" width="65.375" style="66" customWidth="1"/>
    <col min="12550" max="12550" width="12.625" style="66" customWidth="1"/>
    <col min="12551" max="12802" width="9" style="66"/>
    <col min="12803" max="12803" width="36.875" style="66" customWidth="1"/>
    <col min="12804" max="12804" width="11" style="66" customWidth="1"/>
    <col min="12805" max="12805" width="65.375" style="66" customWidth="1"/>
    <col min="12806" max="12806" width="12.625" style="66" customWidth="1"/>
    <col min="12807" max="13058" width="9" style="66"/>
    <col min="13059" max="13059" width="36.875" style="66" customWidth="1"/>
    <col min="13060" max="13060" width="11" style="66" customWidth="1"/>
    <col min="13061" max="13061" width="65.375" style="66" customWidth="1"/>
    <col min="13062" max="13062" width="12.625" style="66" customWidth="1"/>
    <col min="13063" max="13314" width="9" style="66"/>
    <col min="13315" max="13315" width="36.875" style="66" customWidth="1"/>
    <col min="13316" max="13316" width="11" style="66" customWidth="1"/>
    <col min="13317" max="13317" width="65.375" style="66" customWidth="1"/>
    <col min="13318" max="13318" width="12.625" style="66" customWidth="1"/>
    <col min="13319" max="13570" width="9" style="66"/>
    <col min="13571" max="13571" width="36.875" style="66" customWidth="1"/>
    <col min="13572" max="13572" width="11" style="66" customWidth="1"/>
    <col min="13573" max="13573" width="65.375" style="66" customWidth="1"/>
    <col min="13574" max="13574" width="12.625" style="66" customWidth="1"/>
    <col min="13575" max="13826" width="9" style="66"/>
    <col min="13827" max="13827" width="36.875" style="66" customWidth="1"/>
    <col min="13828" max="13828" width="11" style="66" customWidth="1"/>
    <col min="13829" max="13829" width="65.375" style="66" customWidth="1"/>
    <col min="13830" max="13830" width="12.625" style="66" customWidth="1"/>
    <col min="13831" max="14082" width="9" style="66"/>
    <col min="14083" max="14083" width="36.875" style="66" customWidth="1"/>
    <col min="14084" max="14084" width="11" style="66" customWidth="1"/>
    <col min="14085" max="14085" width="65.375" style="66" customWidth="1"/>
    <col min="14086" max="14086" width="12.625" style="66" customWidth="1"/>
    <col min="14087" max="14338" width="9" style="66"/>
    <col min="14339" max="14339" width="36.875" style="66" customWidth="1"/>
    <col min="14340" max="14340" width="11" style="66" customWidth="1"/>
    <col min="14341" max="14341" width="65.375" style="66" customWidth="1"/>
    <col min="14342" max="14342" width="12.625" style="66" customWidth="1"/>
    <col min="14343" max="14594" width="9" style="66"/>
    <col min="14595" max="14595" width="36.875" style="66" customWidth="1"/>
    <col min="14596" max="14596" width="11" style="66" customWidth="1"/>
    <col min="14597" max="14597" width="65.375" style="66" customWidth="1"/>
    <col min="14598" max="14598" width="12.625" style="66" customWidth="1"/>
    <col min="14599" max="14850" width="9" style="66"/>
    <col min="14851" max="14851" width="36.875" style="66" customWidth="1"/>
    <col min="14852" max="14852" width="11" style="66" customWidth="1"/>
    <col min="14853" max="14853" width="65.375" style="66" customWidth="1"/>
    <col min="14854" max="14854" width="12.625" style="66" customWidth="1"/>
    <col min="14855" max="15106" width="9" style="66"/>
    <col min="15107" max="15107" width="36.875" style="66" customWidth="1"/>
    <col min="15108" max="15108" width="11" style="66" customWidth="1"/>
    <col min="15109" max="15109" width="65.375" style="66" customWidth="1"/>
    <col min="15110" max="15110" width="12.625" style="66" customWidth="1"/>
    <col min="15111" max="15362" width="9" style="66"/>
    <col min="15363" max="15363" width="36.875" style="66" customWidth="1"/>
    <col min="15364" max="15364" width="11" style="66" customWidth="1"/>
    <col min="15365" max="15365" width="65.375" style="66" customWidth="1"/>
    <col min="15366" max="15366" width="12.625" style="66" customWidth="1"/>
    <col min="15367" max="15618" width="9" style="66"/>
    <col min="15619" max="15619" width="36.875" style="66" customWidth="1"/>
    <col min="15620" max="15620" width="11" style="66" customWidth="1"/>
    <col min="15621" max="15621" width="65.375" style="66" customWidth="1"/>
    <col min="15622" max="15622" width="12.625" style="66" customWidth="1"/>
    <col min="15623" max="15874" width="9" style="66"/>
    <col min="15875" max="15875" width="36.875" style="66" customWidth="1"/>
    <col min="15876" max="15876" width="11" style="66" customWidth="1"/>
    <col min="15877" max="15877" width="65.375" style="66" customWidth="1"/>
    <col min="15878" max="15878" width="12.625" style="66" customWidth="1"/>
    <col min="15879" max="16130" width="9" style="66"/>
    <col min="16131" max="16131" width="36.875" style="66" customWidth="1"/>
    <col min="16132" max="16132" width="11" style="66" customWidth="1"/>
    <col min="16133" max="16133" width="65.375" style="66" customWidth="1"/>
    <col min="16134" max="16134" width="12.625" style="66" customWidth="1"/>
    <col min="16135" max="16384" width="9" style="66"/>
  </cols>
  <sheetData>
    <row r="1" spans="1:8">
      <c r="A1" s="96" t="s">
        <v>95</v>
      </c>
    </row>
    <row r="2" spans="1:8" ht="22.9" customHeight="1">
      <c r="A2" s="128" t="s">
        <v>96</v>
      </c>
      <c r="B2" s="128"/>
      <c r="C2" s="128"/>
      <c r="D2" s="128"/>
      <c r="E2" s="128"/>
      <c r="F2" s="128"/>
      <c r="G2" s="128"/>
      <c r="H2" s="128"/>
    </row>
    <row r="3" spans="1:8" s="95" customFormat="1" ht="23.25">
      <c r="A3" s="97"/>
      <c r="B3" s="98"/>
      <c r="C3" s="98"/>
      <c r="D3" s="98"/>
      <c r="E3" s="98"/>
      <c r="F3" s="129" t="s">
        <v>97</v>
      </c>
      <c r="G3" s="129"/>
      <c r="H3" s="129"/>
    </row>
    <row r="4" spans="1:8" ht="18.75">
      <c r="A4" s="130" t="s">
        <v>98</v>
      </c>
      <c r="B4" s="131"/>
      <c r="C4" s="131"/>
      <c r="D4" s="132"/>
      <c r="E4" s="133" t="s">
        <v>99</v>
      </c>
      <c r="F4" s="133"/>
      <c r="G4" s="133"/>
      <c r="H4" s="133"/>
    </row>
    <row r="5" spans="1:8" ht="15.75">
      <c r="A5" s="99" t="s">
        <v>100</v>
      </c>
      <c r="B5" s="100" t="s">
        <v>101</v>
      </c>
      <c r="C5" s="100" t="s">
        <v>102</v>
      </c>
      <c r="D5" s="100" t="s">
        <v>103</v>
      </c>
      <c r="E5" s="99" t="s">
        <v>100</v>
      </c>
      <c r="F5" s="100" t="s">
        <v>101</v>
      </c>
      <c r="G5" s="100" t="s">
        <v>102</v>
      </c>
      <c r="H5" s="100" t="s">
        <v>103</v>
      </c>
    </row>
    <row r="6" spans="1:8">
      <c r="A6" s="101" t="s">
        <v>104</v>
      </c>
      <c r="B6" s="102"/>
      <c r="C6" s="102"/>
      <c r="D6" s="102"/>
      <c r="E6" s="101" t="s">
        <v>105</v>
      </c>
      <c r="F6" s="102">
        <v>0</v>
      </c>
      <c r="G6" s="80"/>
      <c r="H6" s="80">
        <f t="shared" ref="H6:H15" si="0">F6+G6</f>
        <v>0</v>
      </c>
    </row>
    <row r="7" spans="1:8">
      <c r="A7" s="101" t="s">
        <v>106</v>
      </c>
      <c r="B7" s="102"/>
      <c r="C7" s="102"/>
      <c r="D7" s="102"/>
      <c r="E7" s="101" t="s">
        <v>107</v>
      </c>
      <c r="F7" s="102">
        <v>4744</v>
      </c>
      <c r="G7" s="80"/>
      <c r="H7" s="80">
        <f t="shared" si="0"/>
        <v>4744</v>
      </c>
    </row>
    <row r="8" spans="1:8">
      <c r="A8" s="101" t="s">
        <v>108</v>
      </c>
      <c r="B8" s="102"/>
      <c r="C8" s="102"/>
      <c r="D8" s="102"/>
      <c r="E8" s="101" t="s">
        <v>109</v>
      </c>
      <c r="F8" s="102">
        <v>273743</v>
      </c>
      <c r="G8" s="80">
        <f>6000-100000</f>
        <v>-94000</v>
      </c>
      <c r="H8" s="80">
        <f t="shared" si="0"/>
        <v>179743</v>
      </c>
    </row>
    <row r="9" spans="1:8">
      <c r="A9" s="101" t="s">
        <v>110</v>
      </c>
      <c r="B9" s="102"/>
      <c r="C9" s="102"/>
      <c r="D9" s="102"/>
      <c r="E9" s="101" t="s">
        <v>111</v>
      </c>
      <c r="F9" s="102">
        <v>64077</v>
      </c>
      <c r="G9" s="80">
        <f>2419</f>
        <v>2419</v>
      </c>
      <c r="H9" s="80">
        <f t="shared" si="0"/>
        <v>66496</v>
      </c>
    </row>
    <row r="10" spans="1:8">
      <c r="A10" s="101" t="s">
        <v>112</v>
      </c>
      <c r="B10" s="102">
        <v>10000</v>
      </c>
      <c r="C10" s="102"/>
      <c r="D10" s="102">
        <v>10000</v>
      </c>
      <c r="E10" s="101" t="s">
        <v>113</v>
      </c>
      <c r="F10" s="102">
        <v>0</v>
      </c>
      <c r="G10" s="80"/>
      <c r="H10" s="80">
        <f t="shared" si="0"/>
        <v>0</v>
      </c>
    </row>
    <row r="11" spans="1:8">
      <c r="A11" s="101" t="s">
        <v>114</v>
      </c>
      <c r="B11" s="102"/>
      <c r="C11" s="102"/>
      <c r="D11" s="102"/>
      <c r="E11" s="103" t="s">
        <v>115</v>
      </c>
      <c r="F11" s="80">
        <v>14395</v>
      </c>
      <c r="G11" s="80">
        <v>150000</v>
      </c>
      <c r="H11" s="80">
        <f t="shared" si="0"/>
        <v>164395</v>
      </c>
    </row>
    <row r="12" spans="1:8">
      <c r="A12" s="101" t="s">
        <v>116</v>
      </c>
      <c r="B12" s="102">
        <v>250000</v>
      </c>
      <c r="C12" s="102">
        <v>-100000</v>
      </c>
      <c r="D12" s="102">
        <f>B12+C12</f>
        <v>150000</v>
      </c>
      <c r="E12" s="103" t="s">
        <v>117</v>
      </c>
      <c r="F12" s="80">
        <v>23200</v>
      </c>
      <c r="G12" s="80"/>
      <c r="H12" s="80">
        <f t="shared" si="0"/>
        <v>23200</v>
      </c>
    </row>
    <row r="13" spans="1:8">
      <c r="A13" s="101" t="s">
        <v>118</v>
      </c>
      <c r="B13" s="102"/>
      <c r="C13" s="102"/>
      <c r="D13" s="102"/>
      <c r="E13" s="103" t="s">
        <v>119</v>
      </c>
      <c r="F13" s="80">
        <v>0</v>
      </c>
      <c r="G13" s="80"/>
      <c r="H13" s="80">
        <f t="shared" si="0"/>
        <v>0</v>
      </c>
    </row>
    <row r="14" spans="1:8">
      <c r="A14" s="101" t="s">
        <v>120</v>
      </c>
      <c r="B14" s="102"/>
      <c r="C14" s="102"/>
      <c r="D14" s="102"/>
      <c r="E14" s="104" t="s">
        <v>121</v>
      </c>
      <c r="F14" s="102">
        <v>1639</v>
      </c>
      <c r="G14" s="80"/>
      <c r="H14" s="80">
        <f t="shared" si="0"/>
        <v>1639</v>
      </c>
    </row>
    <row r="15" spans="1:8">
      <c r="A15" s="101" t="s">
        <v>122</v>
      </c>
      <c r="B15" s="102">
        <v>19000</v>
      </c>
      <c r="C15" s="102">
        <v>6000</v>
      </c>
      <c r="D15" s="102">
        <f>B15+C15</f>
        <v>25000</v>
      </c>
      <c r="E15" s="104"/>
      <c r="F15" s="102"/>
      <c r="G15" s="80"/>
      <c r="H15" s="80">
        <f t="shared" si="0"/>
        <v>0</v>
      </c>
    </row>
    <row r="16" spans="1:8">
      <c r="A16" s="101" t="s">
        <v>123</v>
      </c>
      <c r="B16" s="102"/>
      <c r="C16" s="102"/>
      <c r="D16" s="102"/>
      <c r="E16" s="104"/>
      <c r="F16" s="102"/>
      <c r="G16" s="80"/>
      <c r="H16" s="80"/>
    </row>
    <row r="17" spans="1:8">
      <c r="A17" s="101" t="s">
        <v>124</v>
      </c>
      <c r="B17" s="102"/>
      <c r="C17" s="102"/>
      <c r="D17" s="102"/>
      <c r="E17" s="104"/>
      <c r="F17" s="102"/>
      <c r="G17" s="80"/>
      <c r="H17" s="80"/>
    </row>
    <row r="18" spans="1:8">
      <c r="A18" s="101" t="s">
        <v>125</v>
      </c>
      <c r="B18" s="102"/>
      <c r="C18" s="102"/>
      <c r="D18" s="102"/>
      <c r="E18" s="104"/>
      <c r="F18" s="102"/>
      <c r="G18" s="80"/>
      <c r="H18" s="80"/>
    </row>
    <row r="19" spans="1:8">
      <c r="A19" s="101" t="s">
        <v>126</v>
      </c>
      <c r="B19" s="102">
        <v>1000</v>
      </c>
      <c r="C19" s="102"/>
      <c r="D19" s="102">
        <v>1000</v>
      </c>
      <c r="E19" s="104"/>
      <c r="F19" s="102"/>
      <c r="G19" s="80"/>
      <c r="H19" s="80"/>
    </row>
    <row r="20" spans="1:8">
      <c r="A20" s="101" t="s">
        <v>127</v>
      </c>
      <c r="B20" s="102"/>
      <c r="C20" s="102"/>
      <c r="D20" s="102"/>
      <c r="E20" s="104"/>
      <c r="F20" s="102"/>
      <c r="G20" s="80"/>
      <c r="H20" s="80"/>
    </row>
    <row r="21" spans="1:8">
      <c r="A21" s="101" t="s">
        <v>128</v>
      </c>
      <c r="B21" s="102"/>
      <c r="C21" s="102"/>
      <c r="D21" s="102"/>
      <c r="E21" s="104"/>
      <c r="F21" s="102"/>
      <c r="G21" s="80"/>
      <c r="H21" s="80"/>
    </row>
    <row r="22" spans="1:8">
      <c r="A22" s="102" t="s">
        <v>129</v>
      </c>
      <c r="B22" s="102"/>
      <c r="C22" s="102"/>
      <c r="D22" s="102"/>
      <c r="E22" s="104"/>
      <c r="F22" s="80"/>
      <c r="G22" s="80"/>
      <c r="H22" s="80"/>
    </row>
    <row r="23" spans="1:8">
      <c r="A23" s="105" t="s">
        <v>130</v>
      </c>
      <c r="B23" s="80">
        <f>SUM(B6:B22)</f>
        <v>280000</v>
      </c>
      <c r="C23" s="80">
        <f>C12+C15</f>
        <v>-94000</v>
      </c>
      <c r="D23" s="102">
        <f>B23+C23</f>
        <v>186000</v>
      </c>
      <c r="E23" s="105" t="s">
        <v>131</v>
      </c>
      <c r="F23" s="80">
        <f>SUM(F6:F16)</f>
        <v>381798</v>
      </c>
      <c r="G23" s="80">
        <f>SUM(G6:G16)</f>
        <v>58419</v>
      </c>
      <c r="H23" s="80">
        <f t="shared" ref="H23:H28" si="1">F23+G23</f>
        <v>440217</v>
      </c>
    </row>
    <row r="24" spans="1:8">
      <c r="A24" s="106" t="s">
        <v>132</v>
      </c>
      <c r="B24" s="80">
        <f>B25+B28+B29+B31+B32</f>
        <v>170733</v>
      </c>
      <c r="C24" s="80">
        <f>C25+C28+C29+C31+C32</f>
        <v>152419</v>
      </c>
      <c r="D24" s="80">
        <f>D25+D28+D29+D31+D32</f>
        <v>323152</v>
      </c>
      <c r="E24" s="106" t="s">
        <v>133</v>
      </c>
      <c r="F24" s="80">
        <f>F25+F28+F29+F30+F31</f>
        <v>68935</v>
      </c>
      <c r="G24" s="80">
        <f>G25+G28+G29+G30+G31</f>
        <v>0</v>
      </c>
      <c r="H24" s="80">
        <f>H25+H28+H29+H30+H31</f>
        <v>68935</v>
      </c>
    </row>
    <row r="25" spans="1:8">
      <c r="A25" s="102" t="s">
        <v>134</v>
      </c>
      <c r="B25" s="80">
        <f>B26</f>
        <v>93002</v>
      </c>
      <c r="C25" s="80">
        <v>2419</v>
      </c>
      <c r="D25" s="102">
        <f>B25+C25</f>
        <v>95421</v>
      </c>
      <c r="E25" s="102" t="s">
        <v>135</v>
      </c>
      <c r="F25" s="80">
        <v>38935</v>
      </c>
      <c r="G25" s="80"/>
      <c r="H25" s="80">
        <f t="shared" si="1"/>
        <v>38935</v>
      </c>
    </row>
    <row r="26" spans="1:8">
      <c r="A26" s="102" t="s">
        <v>136</v>
      </c>
      <c r="B26" s="80">
        <v>93002</v>
      </c>
      <c r="C26" s="80">
        <v>2419</v>
      </c>
      <c r="D26" s="102">
        <f>B26+C26</f>
        <v>95421</v>
      </c>
      <c r="E26" s="102" t="s">
        <v>137</v>
      </c>
      <c r="F26" s="80">
        <v>38835</v>
      </c>
      <c r="G26" s="80"/>
      <c r="H26" s="80">
        <f t="shared" si="1"/>
        <v>38835</v>
      </c>
    </row>
    <row r="27" spans="1:8">
      <c r="A27" s="102" t="s">
        <v>138</v>
      </c>
      <c r="B27" s="80"/>
      <c r="C27" s="80"/>
      <c r="D27" s="102"/>
      <c r="E27" s="102" t="s">
        <v>139</v>
      </c>
      <c r="F27" s="80">
        <v>100</v>
      </c>
      <c r="G27" s="80"/>
      <c r="H27" s="80">
        <f t="shared" si="1"/>
        <v>100</v>
      </c>
    </row>
    <row r="28" spans="1:8">
      <c r="A28" s="102" t="s">
        <v>140</v>
      </c>
      <c r="B28" s="80">
        <v>47731</v>
      </c>
      <c r="C28" s="80"/>
      <c r="D28" s="102">
        <f>B28+C28</f>
        <v>47731</v>
      </c>
      <c r="E28" s="102" t="s">
        <v>141</v>
      </c>
      <c r="F28" s="80">
        <v>30000</v>
      </c>
      <c r="G28" s="80"/>
      <c r="H28" s="80">
        <f t="shared" si="1"/>
        <v>30000</v>
      </c>
    </row>
    <row r="29" spans="1:8">
      <c r="A29" s="102" t="s">
        <v>142</v>
      </c>
      <c r="B29" s="80"/>
      <c r="C29" s="80"/>
      <c r="D29" s="102"/>
      <c r="E29" s="102" t="s">
        <v>143</v>
      </c>
      <c r="F29" s="80"/>
      <c r="G29" s="80"/>
      <c r="H29" s="80"/>
    </row>
    <row r="30" spans="1:8">
      <c r="A30" s="102" t="s">
        <v>144</v>
      </c>
      <c r="B30" s="80"/>
      <c r="C30" s="80"/>
      <c r="D30" s="102"/>
      <c r="E30" s="107" t="s">
        <v>145</v>
      </c>
      <c r="F30" s="80"/>
      <c r="G30" s="80"/>
      <c r="H30" s="80">
        <f>F30+G30</f>
        <v>0</v>
      </c>
    </row>
    <row r="31" spans="1:8">
      <c r="A31" s="107" t="s">
        <v>146</v>
      </c>
      <c r="B31" s="80">
        <v>30000</v>
      </c>
      <c r="C31" s="80">
        <v>150000</v>
      </c>
      <c r="D31" s="102">
        <f>B31+C31</f>
        <v>180000</v>
      </c>
      <c r="E31" s="107" t="s">
        <v>147</v>
      </c>
      <c r="F31" s="80"/>
      <c r="G31" s="80"/>
      <c r="H31" s="80"/>
    </row>
    <row r="32" spans="1:8">
      <c r="A32" s="107"/>
      <c r="B32" s="80"/>
      <c r="C32" s="80"/>
      <c r="D32" s="102">
        <f>B32+C32</f>
        <v>0</v>
      </c>
      <c r="E32" s="107"/>
      <c r="F32" s="80"/>
      <c r="G32" s="80"/>
      <c r="H32" s="80"/>
    </row>
    <row r="33" spans="1:8">
      <c r="A33" s="105" t="s">
        <v>148</v>
      </c>
      <c r="B33" s="80">
        <f>B23+B24</f>
        <v>450733</v>
      </c>
      <c r="C33" s="80">
        <f>C23+C24</f>
        <v>58419</v>
      </c>
      <c r="D33" s="80">
        <f>D23+D24</f>
        <v>509152</v>
      </c>
      <c r="E33" s="105" t="s">
        <v>149</v>
      </c>
      <c r="F33" s="80">
        <f>F23+F24</f>
        <v>450733</v>
      </c>
      <c r="G33" s="80">
        <f>G23+G24</f>
        <v>58419</v>
      </c>
      <c r="H33" s="80">
        <f>F33+G33</f>
        <v>509152</v>
      </c>
    </row>
    <row r="34" spans="1:8">
      <c r="H34" s="66">
        <f>D33-H33</f>
        <v>0</v>
      </c>
    </row>
  </sheetData>
  <mergeCells count="4">
    <mergeCell ref="A2:H2"/>
    <mergeCell ref="F3:H3"/>
    <mergeCell ref="A4:D4"/>
    <mergeCell ref="E4:H4"/>
  </mergeCells>
  <phoneticPr fontId="44" type="noConversion"/>
  <printOptions horizontalCentered="1"/>
  <pageMargins left="0.74803149606299202" right="0.74803149606299202" top="0.98425196850393704" bottom="0.59055118110236204" header="0.511811023622047" footer="0.511811023622047"/>
  <pageSetup paperSize="9" scale="97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topLeftCell="A3" workbookViewId="0">
      <selection activeCell="A7" sqref="A7:A27"/>
    </sheetView>
  </sheetViews>
  <sheetFormatPr defaultColWidth="9" defaultRowHeight="15.75"/>
  <cols>
    <col min="1" max="1" width="30.375" style="66" customWidth="1"/>
    <col min="2" max="4" width="11.125" style="66" customWidth="1"/>
    <col min="5" max="5" width="32.875" style="67" customWidth="1"/>
    <col min="6" max="8" width="11.125" style="66" customWidth="1"/>
    <col min="9" max="249" width="9" style="66"/>
    <col min="250" max="250" width="34.125" style="66" customWidth="1"/>
    <col min="251" max="251" width="13.75" style="66" customWidth="1"/>
    <col min="252" max="252" width="11.75" style="66" customWidth="1"/>
    <col min="253" max="253" width="27.75" style="66" customWidth="1"/>
    <col min="254" max="254" width="12" style="66" customWidth="1"/>
    <col min="255" max="255" width="12.375" style="66" customWidth="1"/>
    <col min="256" max="505" width="9" style="66"/>
    <col min="506" max="506" width="34.125" style="66" customWidth="1"/>
    <col min="507" max="507" width="13.75" style="66" customWidth="1"/>
    <col min="508" max="508" width="11.75" style="66" customWidth="1"/>
    <col min="509" max="509" width="27.75" style="66" customWidth="1"/>
    <col min="510" max="510" width="12" style="66" customWidth="1"/>
    <col min="511" max="511" width="12.375" style="66" customWidth="1"/>
    <col min="512" max="761" width="9" style="66"/>
    <col min="762" max="762" width="34.125" style="66" customWidth="1"/>
    <col min="763" max="763" width="13.75" style="66" customWidth="1"/>
    <col min="764" max="764" width="11.75" style="66" customWidth="1"/>
    <col min="765" max="765" width="27.75" style="66" customWidth="1"/>
    <col min="766" max="766" width="12" style="66" customWidth="1"/>
    <col min="767" max="767" width="12.375" style="66" customWidth="1"/>
    <col min="768" max="1017" width="9" style="66"/>
    <col min="1018" max="1018" width="34.125" style="66" customWidth="1"/>
    <col min="1019" max="1019" width="13.75" style="66" customWidth="1"/>
    <col min="1020" max="1020" width="11.75" style="66" customWidth="1"/>
    <col min="1021" max="1021" width="27.75" style="66" customWidth="1"/>
    <col min="1022" max="1022" width="12" style="66" customWidth="1"/>
    <col min="1023" max="1023" width="12.375" style="66" customWidth="1"/>
    <col min="1024" max="1273" width="9" style="66"/>
    <col min="1274" max="1274" width="34.125" style="66" customWidth="1"/>
    <col min="1275" max="1275" width="13.75" style="66" customWidth="1"/>
    <col min="1276" max="1276" width="11.75" style="66" customWidth="1"/>
    <col min="1277" max="1277" width="27.75" style="66" customWidth="1"/>
    <col min="1278" max="1278" width="12" style="66" customWidth="1"/>
    <col min="1279" max="1279" width="12.375" style="66" customWidth="1"/>
    <col min="1280" max="1529" width="9" style="66"/>
    <col min="1530" max="1530" width="34.125" style="66" customWidth="1"/>
    <col min="1531" max="1531" width="13.75" style="66" customWidth="1"/>
    <col min="1532" max="1532" width="11.75" style="66" customWidth="1"/>
    <col min="1533" max="1533" width="27.75" style="66" customWidth="1"/>
    <col min="1534" max="1534" width="12" style="66" customWidth="1"/>
    <col min="1535" max="1535" width="12.375" style="66" customWidth="1"/>
    <col min="1536" max="1785" width="9" style="66"/>
    <col min="1786" max="1786" width="34.125" style="66" customWidth="1"/>
    <col min="1787" max="1787" width="13.75" style="66" customWidth="1"/>
    <col min="1788" max="1788" width="11.75" style="66" customWidth="1"/>
    <col min="1789" max="1789" width="27.75" style="66" customWidth="1"/>
    <col min="1790" max="1790" width="12" style="66" customWidth="1"/>
    <col min="1791" max="1791" width="12.375" style="66" customWidth="1"/>
    <col min="1792" max="2041" width="9" style="66"/>
    <col min="2042" max="2042" width="34.125" style="66" customWidth="1"/>
    <col min="2043" max="2043" width="13.75" style="66" customWidth="1"/>
    <col min="2044" max="2044" width="11.75" style="66" customWidth="1"/>
    <col min="2045" max="2045" width="27.75" style="66" customWidth="1"/>
    <col min="2046" max="2046" width="12" style="66" customWidth="1"/>
    <col min="2047" max="2047" width="12.375" style="66" customWidth="1"/>
    <col min="2048" max="2297" width="9" style="66"/>
    <col min="2298" max="2298" width="34.125" style="66" customWidth="1"/>
    <col min="2299" max="2299" width="13.75" style="66" customWidth="1"/>
    <col min="2300" max="2300" width="11.75" style="66" customWidth="1"/>
    <col min="2301" max="2301" width="27.75" style="66" customWidth="1"/>
    <col min="2302" max="2302" width="12" style="66" customWidth="1"/>
    <col min="2303" max="2303" width="12.375" style="66" customWidth="1"/>
    <col min="2304" max="2553" width="9" style="66"/>
    <col min="2554" max="2554" width="34.125" style="66" customWidth="1"/>
    <col min="2555" max="2555" width="13.75" style="66" customWidth="1"/>
    <col min="2556" max="2556" width="11.75" style="66" customWidth="1"/>
    <col min="2557" max="2557" width="27.75" style="66" customWidth="1"/>
    <col min="2558" max="2558" width="12" style="66" customWidth="1"/>
    <col min="2559" max="2559" width="12.375" style="66" customWidth="1"/>
    <col min="2560" max="2809" width="9" style="66"/>
    <col min="2810" max="2810" width="34.125" style="66" customWidth="1"/>
    <col min="2811" max="2811" width="13.75" style="66" customWidth="1"/>
    <col min="2812" max="2812" width="11.75" style="66" customWidth="1"/>
    <col min="2813" max="2813" width="27.75" style="66" customWidth="1"/>
    <col min="2814" max="2814" width="12" style="66" customWidth="1"/>
    <col min="2815" max="2815" width="12.375" style="66" customWidth="1"/>
    <col min="2816" max="3065" width="9" style="66"/>
    <col min="3066" max="3066" width="34.125" style="66" customWidth="1"/>
    <col min="3067" max="3067" width="13.75" style="66" customWidth="1"/>
    <col min="3068" max="3068" width="11.75" style="66" customWidth="1"/>
    <col min="3069" max="3069" width="27.75" style="66" customWidth="1"/>
    <col min="3070" max="3070" width="12" style="66" customWidth="1"/>
    <col min="3071" max="3071" width="12.375" style="66" customWidth="1"/>
    <col min="3072" max="3321" width="9" style="66"/>
    <col min="3322" max="3322" width="34.125" style="66" customWidth="1"/>
    <col min="3323" max="3323" width="13.75" style="66" customWidth="1"/>
    <col min="3324" max="3324" width="11.75" style="66" customWidth="1"/>
    <col min="3325" max="3325" width="27.75" style="66" customWidth="1"/>
    <col min="3326" max="3326" width="12" style="66" customWidth="1"/>
    <col min="3327" max="3327" width="12.375" style="66" customWidth="1"/>
    <col min="3328" max="3577" width="9" style="66"/>
    <col min="3578" max="3578" width="34.125" style="66" customWidth="1"/>
    <col min="3579" max="3579" width="13.75" style="66" customWidth="1"/>
    <col min="3580" max="3580" width="11.75" style="66" customWidth="1"/>
    <col min="3581" max="3581" width="27.75" style="66" customWidth="1"/>
    <col min="3582" max="3582" width="12" style="66" customWidth="1"/>
    <col min="3583" max="3583" width="12.375" style="66" customWidth="1"/>
    <col min="3584" max="3833" width="9" style="66"/>
    <col min="3834" max="3834" width="34.125" style="66" customWidth="1"/>
    <col min="3835" max="3835" width="13.75" style="66" customWidth="1"/>
    <col min="3836" max="3836" width="11.75" style="66" customWidth="1"/>
    <col min="3837" max="3837" width="27.75" style="66" customWidth="1"/>
    <col min="3838" max="3838" width="12" style="66" customWidth="1"/>
    <col min="3839" max="3839" width="12.375" style="66" customWidth="1"/>
    <col min="3840" max="4089" width="9" style="66"/>
    <col min="4090" max="4090" width="34.125" style="66" customWidth="1"/>
    <col min="4091" max="4091" width="13.75" style="66" customWidth="1"/>
    <col min="4092" max="4092" width="11.75" style="66" customWidth="1"/>
    <col min="4093" max="4093" width="27.75" style="66" customWidth="1"/>
    <col min="4094" max="4094" width="12" style="66" customWidth="1"/>
    <col min="4095" max="4095" width="12.375" style="66" customWidth="1"/>
    <col min="4096" max="4345" width="9" style="66"/>
    <col min="4346" max="4346" width="34.125" style="66" customWidth="1"/>
    <col min="4347" max="4347" width="13.75" style="66" customWidth="1"/>
    <col min="4348" max="4348" width="11.75" style="66" customWidth="1"/>
    <col min="4349" max="4349" width="27.75" style="66" customWidth="1"/>
    <col min="4350" max="4350" width="12" style="66" customWidth="1"/>
    <col min="4351" max="4351" width="12.375" style="66" customWidth="1"/>
    <col min="4352" max="4601" width="9" style="66"/>
    <col min="4602" max="4602" width="34.125" style="66" customWidth="1"/>
    <col min="4603" max="4603" width="13.75" style="66" customWidth="1"/>
    <col min="4604" max="4604" width="11.75" style="66" customWidth="1"/>
    <col min="4605" max="4605" width="27.75" style="66" customWidth="1"/>
    <col min="4606" max="4606" width="12" style="66" customWidth="1"/>
    <col min="4607" max="4607" width="12.375" style="66" customWidth="1"/>
    <col min="4608" max="4857" width="9" style="66"/>
    <col min="4858" max="4858" width="34.125" style="66" customWidth="1"/>
    <col min="4859" max="4859" width="13.75" style="66" customWidth="1"/>
    <col min="4860" max="4860" width="11.75" style="66" customWidth="1"/>
    <col min="4861" max="4861" width="27.75" style="66" customWidth="1"/>
    <col min="4862" max="4862" width="12" style="66" customWidth="1"/>
    <col min="4863" max="4863" width="12.375" style="66" customWidth="1"/>
    <col min="4864" max="5113" width="9" style="66"/>
    <col min="5114" max="5114" width="34.125" style="66" customWidth="1"/>
    <col min="5115" max="5115" width="13.75" style="66" customWidth="1"/>
    <col min="5116" max="5116" width="11.75" style="66" customWidth="1"/>
    <col min="5117" max="5117" width="27.75" style="66" customWidth="1"/>
    <col min="5118" max="5118" width="12" style="66" customWidth="1"/>
    <col min="5119" max="5119" width="12.375" style="66" customWidth="1"/>
    <col min="5120" max="5369" width="9" style="66"/>
    <col min="5370" max="5370" width="34.125" style="66" customWidth="1"/>
    <col min="5371" max="5371" width="13.75" style="66" customWidth="1"/>
    <col min="5372" max="5372" width="11.75" style="66" customWidth="1"/>
    <col min="5373" max="5373" width="27.75" style="66" customWidth="1"/>
    <col min="5374" max="5374" width="12" style="66" customWidth="1"/>
    <col min="5375" max="5375" width="12.375" style="66" customWidth="1"/>
    <col min="5376" max="5625" width="9" style="66"/>
    <col min="5626" max="5626" width="34.125" style="66" customWidth="1"/>
    <col min="5627" max="5627" width="13.75" style="66" customWidth="1"/>
    <col min="5628" max="5628" width="11.75" style="66" customWidth="1"/>
    <col min="5629" max="5629" width="27.75" style="66" customWidth="1"/>
    <col min="5630" max="5630" width="12" style="66" customWidth="1"/>
    <col min="5631" max="5631" width="12.375" style="66" customWidth="1"/>
    <col min="5632" max="5881" width="9" style="66"/>
    <col min="5882" max="5882" width="34.125" style="66" customWidth="1"/>
    <col min="5883" max="5883" width="13.75" style="66" customWidth="1"/>
    <col min="5884" max="5884" width="11.75" style="66" customWidth="1"/>
    <col min="5885" max="5885" width="27.75" style="66" customWidth="1"/>
    <col min="5886" max="5886" width="12" style="66" customWidth="1"/>
    <col min="5887" max="5887" width="12.375" style="66" customWidth="1"/>
    <col min="5888" max="6137" width="9" style="66"/>
    <col min="6138" max="6138" width="34.125" style="66" customWidth="1"/>
    <col min="6139" max="6139" width="13.75" style="66" customWidth="1"/>
    <col min="6140" max="6140" width="11.75" style="66" customWidth="1"/>
    <col min="6141" max="6141" width="27.75" style="66" customWidth="1"/>
    <col min="6142" max="6142" width="12" style="66" customWidth="1"/>
    <col min="6143" max="6143" width="12.375" style="66" customWidth="1"/>
    <col min="6144" max="6393" width="9" style="66"/>
    <col min="6394" max="6394" width="34.125" style="66" customWidth="1"/>
    <col min="6395" max="6395" width="13.75" style="66" customWidth="1"/>
    <col min="6396" max="6396" width="11.75" style="66" customWidth="1"/>
    <col min="6397" max="6397" width="27.75" style="66" customWidth="1"/>
    <col min="6398" max="6398" width="12" style="66" customWidth="1"/>
    <col min="6399" max="6399" width="12.375" style="66" customWidth="1"/>
    <col min="6400" max="6649" width="9" style="66"/>
    <col min="6650" max="6650" width="34.125" style="66" customWidth="1"/>
    <col min="6651" max="6651" width="13.75" style="66" customWidth="1"/>
    <col min="6652" max="6652" width="11.75" style="66" customWidth="1"/>
    <col min="6653" max="6653" width="27.75" style="66" customWidth="1"/>
    <col min="6654" max="6654" width="12" style="66" customWidth="1"/>
    <col min="6655" max="6655" width="12.375" style="66" customWidth="1"/>
    <col min="6656" max="6905" width="9" style="66"/>
    <col min="6906" max="6906" width="34.125" style="66" customWidth="1"/>
    <col min="6907" max="6907" width="13.75" style="66" customWidth="1"/>
    <col min="6908" max="6908" width="11.75" style="66" customWidth="1"/>
    <col min="6909" max="6909" width="27.75" style="66" customWidth="1"/>
    <col min="6910" max="6910" width="12" style="66" customWidth="1"/>
    <col min="6911" max="6911" width="12.375" style="66" customWidth="1"/>
    <col min="6912" max="7161" width="9" style="66"/>
    <col min="7162" max="7162" width="34.125" style="66" customWidth="1"/>
    <col min="7163" max="7163" width="13.75" style="66" customWidth="1"/>
    <col min="7164" max="7164" width="11.75" style="66" customWidth="1"/>
    <col min="7165" max="7165" width="27.75" style="66" customWidth="1"/>
    <col min="7166" max="7166" width="12" style="66" customWidth="1"/>
    <col min="7167" max="7167" width="12.375" style="66" customWidth="1"/>
    <col min="7168" max="7417" width="9" style="66"/>
    <col min="7418" max="7418" width="34.125" style="66" customWidth="1"/>
    <col min="7419" max="7419" width="13.75" style="66" customWidth="1"/>
    <col min="7420" max="7420" width="11.75" style="66" customWidth="1"/>
    <col min="7421" max="7421" width="27.75" style="66" customWidth="1"/>
    <col min="7422" max="7422" width="12" style="66" customWidth="1"/>
    <col min="7423" max="7423" width="12.375" style="66" customWidth="1"/>
    <col min="7424" max="7673" width="9" style="66"/>
    <col min="7674" max="7674" width="34.125" style="66" customWidth="1"/>
    <col min="7675" max="7675" width="13.75" style="66" customWidth="1"/>
    <col min="7676" max="7676" width="11.75" style="66" customWidth="1"/>
    <col min="7677" max="7677" width="27.75" style="66" customWidth="1"/>
    <col min="7678" max="7678" width="12" style="66" customWidth="1"/>
    <col min="7679" max="7679" width="12.375" style="66" customWidth="1"/>
    <col min="7680" max="7929" width="9" style="66"/>
    <col min="7930" max="7930" width="34.125" style="66" customWidth="1"/>
    <col min="7931" max="7931" width="13.75" style="66" customWidth="1"/>
    <col min="7932" max="7932" width="11.75" style="66" customWidth="1"/>
    <col min="7933" max="7933" width="27.75" style="66" customWidth="1"/>
    <col min="7934" max="7934" width="12" style="66" customWidth="1"/>
    <col min="7935" max="7935" width="12.375" style="66" customWidth="1"/>
    <col min="7936" max="8185" width="9" style="66"/>
    <col min="8186" max="8186" width="34.125" style="66" customWidth="1"/>
    <col min="8187" max="8187" width="13.75" style="66" customWidth="1"/>
    <col min="8188" max="8188" width="11.75" style="66" customWidth="1"/>
    <col min="8189" max="8189" width="27.75" style="66" customWidth="1"/>
    <col min="8190" max="8190" width="12" style="66" customWidth="1"/>
    <col min="8191" max="8191" width="12.375" style="66" customWidth="1"/>
    <col min="8192" max="8441" width="9" style="66"/>
    <col min="8442" max="8442" width="34.125" style="66" customWidth="1"/>
    <col min="8443" max="8443" width="13.75" style="66" customWidth="1"/>
    <col min="8444" max="8444" width="11.75" style="66" customWidth="1"/>
    <col min="8445" max="8445" width="27.75" style="66" customWidth="1"/>
    <col min="8446" max="8446" width="12" style="66" customWidth="1"/>
    <col min="8447" max="8447" width="12.375" style="66" customWidth="1"/>
    <col min="8448" max="8697" width="9" style="66"/>
    <col min="8698" max="8698" width="34.125" style="66" customWidth="1"/>
    <col min="8699" max="8699" width="13.75" style="66" customWidth="1"/>
    <col min="8700" max="8700" width="11.75" style="66" customWidth="1"/>
    <col min="8701" max="8701" width="27.75" style="66" customWidth="1"/>
    <col min="8702" max="8702" width="12" style="66" customWidth="1"/>
    <col min="8703" max="8703" width="12.375" style="66" customWidth="1"/>
    <col min="8704" max="8953" width="9" style="66"/>
    <col min="8954" max="8954" width="34.125" style="66" customWidth="1"/>
    <col min="8955" max="8955" width="13.75" style="66" customWidth="1"/>
    <col min="8956" max="8956" width="11.75" style="66" customWidth="1"/>
    <col min="8957" max="8957" width="27.75" style="66" customWidth="1"/>
    <col min="8958" max="8958" width="12" style="66" customWidth="1"/>
    <col min="8959" max="8959" width="12.375" style="66" customWidth="1"/>
    <col min="8960" max="9209" width="9" style="66"/>
    <col min="9210" max="9210" width="34.125" style="66" customWidth="1"/>
    <col min="9211" max="9211" width="13.75" style="66" customWidth="1"/>
    <col min="9212" max="9212" width="11.75" style="66" customWidth="1"/>
    <col min="9213" max="9213" width="27.75" style="66" customWidth="1"/>
    <col min="9214" max="9214" width="12" style="66" customWidth="1"/>
    <col min="9215" max="9215" width="12.375" style="66" customWidth="1"/>
    <col min="9216" max="9465" width="9" style="66"/>
    <col min="9466" max="9466" width="34.125" style="66" customWidth="1"/>
    <col min="9467" max="9467" width="13.75" style="66" customWidth="1"/>
    <col min="9468" max="9468" width="11.75" style="66" customWidth="1"/>
    <col min="9469" max="9469" width="27.75" style="66" customWidth="1"/>
    <col min="9470" max="9470" width="12" style="66" customWidth="1"/>
    <col min="9471" max="9471" width="12.375" style="66" customWidth="1"/>
    <col min="9472" max="9721" width="9" style="66"/>
    <col min="9722" max="9722" width="34.125" style="66" customWidth="1"/>
    <col min="9723" max="9723" width="13.75" style="66" customWidth="1"/>
    <col min="9724" max="9724" width="11.75" style="66" customWidth="1"/>
    <col min="9725" max="9725" width="27.75" style="66" customWidth="1"/>
    <col min="9726" max="9726" width="12" style="66" customWidth="1"/>
    <col min="9727" max="9727" width="12.375" style="66" customWidth="1"/>
    <col min="9728" max="9977" width="9" style="66"/>
    <col min="9978" max="9978" width="34.125" style="66" customWidth="1"/>
    <col min="9979" max="9979" width="13.75" style="66" customWidth="1"/>
    <col min="9980" max="9980" width="11.75" style="66" customWidth="1"/>
    <col min="9981" max="9981" width="27.75" style="66" customWidth="1"/>
    <col min="9982" max="9982" width="12" style="66" customWidth="1"/>
    <col min="9983" max="9983" width="12.375" style="66" customWidth="1"/>
    <col min="9984" max="10233" width="9" style="66"/>
    <col min="10234" max="10234" width="34.125" style="66" customWidth="1"/>
    <col min="10235" max="10235" width="13.75" style="66" customWidth="1"/>
    <col min="10236" max="10236" width="11.75" style="66" customWidth="1"/>
    <col min="10237" max="10237" width="27.75" style="66" customWidth="1"/>
    <col min="10238" max="10238" width="12" style="66" customWidth="1"/>
    <col min="10239" max="10239" width="12.375" style="66" customWidth="1"/>
    <col min="10240" max="10489" width="9" style="66"/>
    <col min="10490" max="10490" width="34.125" style="66" customWidth="1"/>
    <col min="10491" max="10491" width="13.75" style="66" customWidth="1"/>
    <col min="10492" max="10492" width="11.75" style="66" customWidth="1"/>
    <col min="10493" max="10493" width="27.75" style="66" customWidth="1"/>
    <col min="10494" max="10494" width="12" style="66" customWidth="1"/>
    <col min="10495" max="10495" width="12.375" style="66" customWidth="1"/>
    <col min="10496" max="10745" width="9" style="66"/>
    <col min="10746" max="10746" width="34.125" style="66" customWidth="1"/>
    <col min="10747" max="10747" width="13.75" style="66" customWidth="1"/>
    <col min="10748" max="10748" width="11.75" style="66" customWidth="1"/>
    <col min="10749" max="10749" width="27.75" style="66" customWidth="1"/>
    <col min="10750" max="10750" width="12" style="66" customWidth="1"/>
    <col min="10751" max="10751" width="12.375" style="66" customWidth="1"/>
    <col min="10752" max="11001" width="9" style="66"/>
    <col min="11002" max="11002" width="34.125" style="66" customWidth="1"/>
    <col min="11003" max="11003" width="13.75" style="66" customWidth="1"/>
    <col min="11004" max="11004" width="11.75" style="66" customWidth="1"/>
    <col min="11005" max="11005" width="27.75" style="66" customWidth="1"/>
    <col min="11006" max="11006" width="12" style="66" customWidth="1"/>
    <col min="11007" max="11007" width="12.375" style="66" customWidth="1"/>
    <col min="11008" max="11257" width="9" style="66"/>
    <col min="11258" max="11258" width="34.125" style="66" customWidth="1"/>
    <col min="11259" max="11259" width="13.75" style="66" customWidth="1"/>
    <col min="11260" max="11260" width="11.75" style="66" customWidth="1"/>
    <col min="11261" max="11261" width="27.75" style="66" customWidth="1"/>
    <col min="11262" max="11262" width="12" style="66" customWidth="1"/>
    <col min="11263" max="11263" width="12.375" style="66" customWidth="1"/>
    <col min="11264" max="11513" width="9" style="66"/>
    <col min="11514" max="11514" width="34.125" style="66" customWidth="1"/>
    <col min="11515" max="11515" width="13.75" style="66" customWidth="1"/>
    <col min="11516" max="11516" width="11.75" style="66" customWidth="1"/>
    <col min="11517" max="11517" width="27.75" style="66" customWidth="1"/>
    <col min="11518" max="11518" width="12" style="66" customWidth="1"/>
    <col min="11519" max="11519" width="12.375" style="66" customWidth="1"/>
    <col min="11520" max="11769" width="9" style="66"/>
    <col min="11770" max="11770" width="34.125" style="66" customWidth="1"/>
    <col min="11771" max="11771" width="13.75" style="66" customWidth="1"/>
    <col min="11772" max="11772" width="11.75" style="66" customWidth="1"/>
    <col min="11773" max="11773" width="27.75" style="66" customWidth="1"/>
    <col min="11774" max="11774" width="12" style="66" customWidth="1"/>
    <col min="11775" max="11775" width="12.375" style="66" customWidth="1"/>
    <col min="11776" max="12025" width="9" style="66"/>
    <col min="12026" max="12026" width="34.125" style="66" customWidth="1"/>
    <col min="12027" max="12027" width="13.75" style="66" customWidth="1"/>
    <col min="12028" max="12028" width="11.75" style="66" customWidth="1"/>
    <col min="12029" max="12029" width="27.75" style="66" customWidth="1"/>
    <col min="12030" max="12030" width="12" style="66" customWidth="1"/>
    <col min="12031" max="12031" width="12.375" style="66" customWidth="1"/>
    <col min="12032" max="12281" width="9" style="66"/>
    <col min="12282" max="12282" width="34.125" style="66" customWidth="1"/>
    <col min="12283" max="12283" width="13.75" style="66" customWidth="1"/>
    <col min="12284" max="12284" width="11.75" style="66" customWidth="1"/>
    <col min="12285" max="12285" width="27.75" style="66" customWidth="1"/>
    <col min="12286" max="12286" width="12" style="66" customWidth="1"/>
    <col min="12287" max="12287" width="12.375" style="66" customWidth="1"/>
    <col min="12288" max="12537" width="9" style="66"/>
    <col min="12538" max="12538" width="34.125" style="66" customWidth="1"/>
    <col min="12539" max="12539" width="13.75" style="66" customWidth="1"/>
    <col min="12540" max="12540" width="11.75" style="66" customWidth="1"/>
    <col min="12541" max="12541" width="27.75" style="66" customWidth="1"/>
    <col min="12542" max="12542" width="12" style="66" customWidth="1"/>
    <col min="12543" max="12543" width="12.375" style="66" customWidth="1"/>
    <col min="12544" max="12793" width="9" style="66"/>
    <col min="12794" max="12794" width="34.125" style="66" customWidth="1"/>
    <col min="12795" max="12795" width="13.75" style="66" customWidth="1"/>
    <col min="12796" max="12796" width="11.75" style="66" customWidth="1"/>
    <col min="12797" max="12797" width="27.75" style="66" customWidth="1"/>
    <col min="12798" max="12798" width="12" style="66" customWidth="1"/>
    <col min="12799" max="12799" width="12.375" style="66" customWidth="1"/>
    <col min="12800" max="13049" width="9" style="66"/>
    <col min="13050" max="13050" width="34.125" style="66" customWidth="1"/>
    <col min="13051" max="13051" width="13.75" style="66" customWidth="1"/>
    <col min="13052" max="13052" width="11.75" style="66" customWidth="1"/>
    <col min="13053" max="13053" width="27.75" style="66" customWidth="1"/>
    <col min="13054" max="13054" width="12" style="66" customWidth="1"/>
    <col min="13055" max="13055" width="12.375" style="66" customWidth="1"/>
    <col min="13056" max="13305" width="9" style="66"/>
    <col min="13306" max="13306" width="34.125" style="66" customWidth="1"/>
    <col min="13307" max="13307" width="13.75" style="66" customWidth="1"/>
    <col min="13308" max="13308" width="11.75" style="66" customWidth="1"/>
    <col min="13309" max="13309" width="27.75" style="66" customWidth="1"/>
    <col min="13310" max="13310" width="12" style="66" customWidth="1"/>
    <col min="13311" max="13311" width="12.375" style="66" customWidth="1"/>
    <col min="13312" max="13561" width="9" style="66"/>
    <col min="13562" max="13562" width="34.125" style="66" customWidth="1"/>
    <col min="13563" max="13563" width="13.75" style="66" customWidth="1"/>
    <col min="13564" max="13564" width="11.75" style="66" customWidth="1"/>
    <col min="13565" max="13565" width="27.75" style="66" customWidth="1"/>
    <col min="13566" max="13566" width="12" style="66" customWidth="1"/>
    <col min="13567" max="13567" width="12.375" style="66" customWidth="1"/>
    <col min="13568" max="13817" width="9" style="66"/>
    <col min="13818" max="13818" width="34.125" style="66" customWidth="1"/>
    <col min="13819" max="13819" width="13.75" style="66" customWidth="1"/>
    <col min="13820" max="13820" width="11.75" style="66" customWidth="1"/>
    <col min="13821" max="13821" width="27.75" style="66" customWidth="1"/>
    <col min="13822" max="13822" width="12" style="66" customWidth="1"/>
    <col min="13823" max="13823" width="12.375" style="66" customWidth="1"/>
    <col min="13824" max="14073" width="9" style="66"/>
    <col min="14074" max="14074" width="34.125" style="66" customWidth="1"/>
    <col min="14075" max="14075" width="13.75" style="66" customWidth="1"/>
    <col min="14076" max="14076" width="11.75" style="66" customWidth="1"/>
    <col min="14077" max="14077" width="27.75" style="66" customWidth="1"/>
    <col min="14078" max="14078" width="12" style="66" customWidth="1"/>
    <col min="14079" max="14079" width="12.375" style="66" customWidth="1"/>
    <col min="14080" max="14329" width="9" style="66"/>
    <col min="14330" max="14330" width="34.125" style="66" customWidth="1"/>
    <col min="14331" max="14331" width="13.75" style="66" customWidth="1"/>
    <col min="14332" max="14332" width="11.75" style="66" customWidth="1"/>
    <col min="14333" max="14333" width="27.75" style="66" customWidth="1"/>
    <col min="14334" max="14334" width="12" style="66" customWidth="1"/>
    <col min="14335" max="14335" width="12.375" style="66" customWidth="1"/>
    <col min="14336" max="14585" width="9" style="66"/>
    <col min="14586" max="14586" width="34.125" style="66" customWidth="1"/>
    <col min="14587" max="14587" width="13.75" style="66" customWidth="1"/>
    <col min="14588" max="14588" width="11.75" style="66" customWidth="1"/>
    <col min="14589" max="14589" width="27.75" style="66" customWidth="1"/>
    <col min="14590" max="14590" width="12" style="66" customWidth="1"/>
    <col min="14591" max="14591" width="12.375" style="66" customWidth="1"/>
    <col min="14592" max="14841" width="9" style="66"/>
    <col min="14842" max="14842" width="34.125" style="66" customWidth="1"/>
    <col min="14843" max="14843" width="13.75" style="66" customWidth="1"/>
    <col min="14844" max="14844" width="11.75" style="66" customWidth="1"/>
    <col min="14845" max="14845" width="27.75" style="66" customWidth="1"/>
    <col min="14846" max="14846" width="12" style="66" customWidth="1"/>
    <col min="14847" max="14847" width="12.375" style="66" customWidth="1"/>
    <col min="14848" max="15097" width="9" style="66"/>
    <col min="15098" max="15098" width="34.125" style="66" customWidth="1"/>
    <col min="15099" max="15099" width="13.75" style="66" customWidth="1"/>
    <col min="15100" max="15100" width="11.75" style="66" customWidth="1"/>
    <col min="15101" max="15101" width="27.75" style="66" customWidth="1"/>
    <col min="15102" max="15102" width="12" style="66" customWidth="1"/>
    <col min="15103" max="15103" width="12.375" style="66" customWidth="1"/>
    <col min="15104" max="15353" width="9" style="66"/>
    <col min="15354" max="15354" width="34.125" style="66" customWidth="1"/>
    <col min="15355" max="15355" width="13.75" style="66" customWidth="1"/>
    <col min="15356" max="15356" width="11.75" style="66" customWidth="1"/>
    <col min="15357" max="15357" width="27.75" style="66" customWidth="1"/>
    <col min="15358" max="15358" width="12" style="66" customWidth="1"/>
    <col min="15359" max="15359" width="12.375" style="66" customWidth="1"/>
    <col min="15360" max="15609" width="9" style="66"/>
    <col min="15610" max="15610" width="34.125" style="66" customWidth="1"/>
    <col min="15611" max="15611" width="13.75" style="66" customWidth="1"/>
    <col min="15612" max="15612" width="11.75" style="66" customWidth="1"/>
    <col min="15613" max="15613" width="27.75" style="66" customWidth="1"/>
    <col min="15614" max="15614" width="12" style="66" customWidth="1"/>
    <col min="15615" max="15615" width="12.375" style="66" customWidth="1"/>
    <col min="15616" max="15865" width="9" style="66"/>
    <col min="15866" max="15866" width="34.125" style="66" customWidth="1"/>
    <col min="15867" max="15867" width="13.75" style="66" customWidth="1"/>
    <col min="15868" max="15868" width="11.75" style="66" customWidth="1"/>
    <col min="15869" max="15869" width="27.75" style="66" customWidth="1"/>
    <col min="15870" max="15870" width="12" style="66" customWidth="1"/>
    <col min="15871" max="15871" width="12.375" style="66" customWidth="1"/>
    <col min="15872" max="16121" width="9" style="66"/>
    <col min="16122" max="16122" width="34.125" style="66" customWidth="1"/>
    <col min="16123" max="16123" width="13.75" style="66" customWidth="1"/>
    <col min="16124" max="16124" width="11.75" style="66" customWidth="1"/>
    <col min="16125" max="16125" width="27.75" style="66" customWidth="1"/>
    <col min="16126" max="16126" width="12" style="66" customWidth="1"/>
    <col min="16127" max="16127" width="12.375" style="66" customWidth="1"/>
    <col min="16128" max="16384" width="9" style="66"/>
  </cols>
  <sheetData>
    <row r="1" spans="1:8" s="63" customFormat="1" ht="12.75">
      <c r="A1" s="68" t="s">
        <v>150</v>
      </c>
      <c r="E1" s="69"/>
    </row>
    <row r="2" spans="1:8" s="64" customFormat="1" ht="43.15" customHeight="1">
      <c r="A2" s="128" t="s">
        <v>151</v>
      </c>
      <c r="B2" s="128"/>
      <c r="C2" s="128"/>
      <c r="D2" s="128"/>
      <c r="E2" s="128"/>
      <c r="F2" s="128"/>
      <c r="G2" s="128"/>
      <c r="H2" s="128"/>
    </row>
    <row r="3" spans="1:8" s="63" customFormat="1" ht="16.899999999999999" customHeight="1">
      <c r="A3" s="134" t="s">
        <v>152</v>
      </c>
      <c r="B3" s="134"/>
      <c r="C3" s="134"/>
      <c r="D3" s="134"/>
      <c r="E3" s="134"/>
      <c r="F3" s="134"/>
      <c r="G3" s="134"/>
      <c r="H3" s="134"/>
    </row>
    <row r="4" spans="1:8" ht="16.899999999999999" customHeight="1">
      <c r="A4" s="135" t="s">
        <v>153</v>
      </c>
      <c r="B4" s="135"/>
      <c r="C4" s="135"/>
      <c r="D4" s="135"/>
      <c r="E4" s="135" t="s">
        <v>154</v>
      </c>
      <c r="F4" s="135"/>
      <c r="G4" s="135"/>
      <c r="H4" s="135"/>
    </row>
    <row r="5" spans="1:8" ht="16.899999999999999" customHeight="1">
      <c r="A5" s="70" t="s">
        <v>155</v>
      </c>
      <c r="B5" s="71" t="s">
        <v>156</v>
      </c>
      <c r="C5" s="71" t="s">
        <v>157</v>
      </c>
      <c r="D5" s="71" t="s">
        <v>158</v>
      </c>
      <c r="E5" s="70" t="s">
        <v>155</v>
      </c>
      <c r="F5" s="72" t="s">
        <v>159</v>
      </c>
      <c r="G5" s="71" t="s">
        <v>157</v>
      </c>
      <c r="H5" s="71" t="s">
        <v>158</v>
      </c>
    </row>
    <row r="6" spans="1:8" s="65" customFormat="1" ht="16.899999999999999" customHeight="1">
      <c r="A6" s="73" t="s">
        <v>160</v>
      </c>
      <c r="B6" s="74">
        <f>B8+B12</f>
        <v>50000</v>
      </c>
      <c r="C6" s="74">
        <f>C8</f>
        <v>-10000</v>
      </c>
      <c r="D6" s="74">
        <f>B6+C6</f>
        <v>40000</v>
      </c>
      <c r="E6" s="73" t="s">
        <v>161</v>
      </c>
      <c r="F6" s="74">
        <f>F17</f>
        <v>10000</v>
      </c>
      <c r="G6" s="74">
        <f>G17</f>
        <v>-10000</v>
      </c>
      <c r="H6" s="75"/>
    </row>
    <row r="7" spans="1:8" ht="16.899999999999999" customHeight="1">
      <c r="A7" s="76" t="s">
        <v>162</v>
      </c>
      <c r="B7" s="74"/>
      <c r="C7" s="74">
        <v>0</v>
      </c>
      <c r="D7" s="74">
        <f>B7+C7</f>
        <v>0</v>
      </c>
      <c r="E7" s="77" t="s">
        <v>163</v>
      </c>
      <c r="F7" s="78"/>
      <c r="G7" s="79"/>
      <c r="H7" s="80"/>
    </row>
    <row r="8" spans="1:8" ht="16.899999999999999" customHeight="1">
      <c r="A8" s="80" t="s">
        <v>164</v>
      </c>
      <c r="B8" s="80">
        <v>50000</v>
      </c>
      <c r="C8" s="80">
        <v>-10000</v>
      </c>
      <c r="D8" s="80">
        <f>B8+C8</f>
        <v>40000</v>
      </c>
      <c r="E8" s="81" t="s">
        <v>165</v>
      </c>
      <c r="F8" s="78"/>
      <c r="G8" s="79"/>
      <c r="H8" s="80"/>
    </row>
    <row r="9" spans="1:8" ht="16.899999999999999" customHeight="1">
      <c r="A9" s="82" t="s">
        <v>166</v>
      </c>
      <c r="B9" s="83"/>
      <c r="C9" s="83"/>
      <c r="D9" s="83">
        <f>B9+C9</f>
        <v>0</v>
      </c>
      <c r="E9" s="81" t="s">
        <v>167</v>
      </c>
      <c r="F9" s="78"/>
      <c r="G9" s="84"/>
      <c r="H9" s="80"/>
    </row>
    <row r="10" spans="1:8" ht="16.899999999999999" customHeight="1">
      <c r="A10" s="82" t="s">
        <v>168</v>
      </c>
      <c r="B10" s="83"/>
      <c r="C10" s="83"/>
      <c r="D10" s="83">
        <f>B10+C10</f>
        <v>0</v>
      </c>
      <c r="E10" s="81" t="s">
        <v>169</v>
      </c>
      <c r="F10" s="78"/>
      <c r="G10" s="84"/>
      <c r="H10" s="80"/>
    </row>
    <row r="11" spans="1:8" s="65" customFormat="1" ht="16.899999999999999" customHeight="1">
      <c r="A11" s="85" t="s">
        <v>132</v>
      </c>
      <c r="B11" s="86"/>
      <c r="C11" s="86"/>
      <c r="D11" s="86"/>
      <c r="E11" s="77" t="s">
        <v>170</v>
      </c>
      <c r="F11" s="78"/>
      <c r="G11" s="79"/>
      <c r="H11" s="75"/>
    </row>
    <row r="12" spans="1:8" ht="16.899999999999999" customHeight="1">
      <c r="A12" s="87" t="s">
        <v>171</v>
      </c>
      <c r="B12" s="88"/>
      <c r="C12" s="88"/>
      <c r="D12" s="88"/>
      <c r="E12" s="81" t="s">
        <v>172</v>
      </c>
      <c r="F12" s="78"/>
      <c r="G12" s="84"/>
      <c r="H12" s="80"/>
    </row>
    <row r="13" spans="1:8" ht="16.899999999999999" customHeight="1">
      <c r="A13" s="87"/>
      <c r="B13" s="88"/>
      <c r="C13" s="88"/>
      <c r="D13" s="88"/>
      <c r="E13" s="81" t="s">
        <v>173</v>
      </c>
      <c r="F13" s="78"/>
      <c r="G13" s="84"/>
      <c r="H13" s="80"/>
    </row>
    <row r="14" spans="1:8" ht="16.899999999999999" customHeight="1">
      <c r="A14" s="87"/>
      <c r="B14" s="88"/>
      <c r="C14" s="88"/>
      <c r="D14" s="88"/>
      <c r="E14" s="77" t="s">
        <v>174</v>
      </c>
      <c r="F14" s="78"/>
      <c r="G14" s="84"/>
      <c r="H14" s="80"/>
    </row>
    <row r="15" spans="1:8" ht="16.899999999999999" customHeight="1">
      <c r="A15" s="87"/>
      <c r="B15" s="88"/>
      <c r="C15" s="88"/>
      <c r="D15" s="88"/>
      <c r="E15" s="81" t="s">
        <v>175</v>
      </c>
      <c r="F15" s="78"/>
      <c r="G15" s="84"/>
      <c r="H15" s="80"/>
    </row>
    <row r="16" spans="1:8" ht="16.899999999999999" customHeight="1">
      <c r="A16" s="87"/>
      <c r="B16" s="88"/>
      <c r="C16" s="88"/>
      <c r="D16" s="88"/>
      <c r="E16" s="81" t="s">
        <v>176</v>
      </c>
      <c r="F16" s="78"/>
      <c r="G16" s="84"/>
      <c r="H16" s="80"/>
    </row>
    <row r="17" spans="1:8" ht="16.899999999999999" customHeight="1">
      <c r="A17" s="87"/>
      <c r="B17" s="88"/>
      <c r="C17" s="88"/>
      <c r="D17" s="88"/>
      <c r="E17" s="77" t="s">
        <v>177</v>
      </c>
      <c r="F17" s="78">
        <v>10000</v>
      </c>
      <c r="G17" s="84">
        <v>-10000</v>
      </c>
      <c r="H17" s="80"/>
    </row>
    <row r="18" spans="1:8" ht="16.899999999999999" customHeight="1">
      <c r="A18" s="87"/>
      <c r="B18" s="88"/>
      <c r="C18" s="88"/>
      <c r="D18" s="88"/>
      <c r="E18" s="81" t="s">
        <v>178</v>
      </c>
      <c r="F18" s="78">
        <v>10000</v>
      </c>
      <c r="G18" s="84">
        <v>-10000</v>
      </c>
      <c r="H18" s="80"/>
    </row>
    <row r="19" spans="1:8" ht="16.899999999999999" customHeight="1">
      <c r="A19" s="87"/>
      <c r="B19" s="88"/>
      <c r="C19" s="88"/>
      <c r="D19" s="88"/>
      <c r="E19" s="89" t="s">
        <v>179</v>
      </c>
      <c r="F19" s="90">
        <f>F20</f>
        <v>40000</v>
      </c>
      <c r="G19" s="91" t="s">
        <v>180</v>
      </c>
      <c r="H19" s="80">
        <v>40000</v>
      </c>
    </row>
    <row r="20" spans="1:8" ht="16.899999999999999" customHeight="1">
      <c r="A20" s="87"/>
      <c r="B20" s="88"/>
      <c r="C20" s="88"/>
      <c r="D20" s="88"/>
      <c r="E20" s="92" t="s">
        <v>181</v>
      </c>
      <c r="F20" s="78">
        <v>40000</v>
      </c>
      <c r="G20" s="84"/>
      <c r="H20" s="80">
        <v>40000</v>
      </c>
    </row>
    <row r="21" spans="1:8" ht="16.899999999999999" customHeight="1">
      <c r="A21" s="87"/>
      <c r="B21" s="88"/>
      <c r="C21" s="88"/>
      <c r="D21" s="88"/>
      <c r="E21" s="87"/>
      <c r="F21" s="83"/>
      <c r="G21" s="83"/>
      <c r="H21" s="80"/>
    </row>
    <row r="22" spans="1:8" ht="16.899999999999999" customHeight="1">
      <c r="A22" s="87"/>
      <c r="B22" s="88"/>
      <c r="C22" s="88"/>
      <c r="D22" s="88"/>
      <c r="E22" s="87"/>
      <c r="F22" s="83"/>
      <c r="G22" s="83"/>
      <c r="H22" s="80"/>
    </row>
    <row r="23" spans="1:8" ht="16.899999999999999" customHeight="1">
      <c r="A23" s="87"/>
      <c r="B23" s="88"/>
      <c r="C23" s="88"/>
      <c r="D23" s="88"/>
      <c r="E23" s="87"/>
      <c r="F23" s="83"/>
      <c r="G23" s="83"/>
      <c r="H23" s="80"/>
    </row>
    <row r="24" spans="1:8" ht="16.899999999999999" customHeight="1">
      <c r="A24" s="93" t="s">
        <v>148</v>
      </c>
      <c r="B24" s="94">
        <f t="shared" ref="B24:G24" si="0">B6+B11</f>
        <v>50000</v>
      </c>
      <c r="C24" s="94">
        <f t="shared" si="0"/>
        <v>-10000</v>
      </c>
      <c r="D24" s="94">
        <f t="shared" si="0"/>
        <v>40000</v>
      </c>
      <c r="E24" s="93" t="s">
        <v>149</v>
      </c>
      <c r="F24" s="86">
        <f>F19+F6</f>
        <v>50000</v>
      </c>
      <c r="G24" s="86">
        <f t="shared" si="0"/>
        <v>-10000</v>
      </c>
      <c r="H24" s="86">
        <f>H6+H19</f>
        <v>40000</v>
      </c>
    </row>
  </sheetData>
  <mergeCells count="4">
    <mergeCell ref="A2:H2"/>
    <mergeCell ref="A3:H3"/>
    <mergeCell ref="A4:D4"/>
    <mergeCell ref="E4:H4"/>
  </mergeCells>
  <phoneticPr fontId="44" type="noConversion"/>
  <pageMargins left="0.75" right="0.75" top="1" bottom="1" header="0.5" footer="0.5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A43"/>
  <sheetViews>
    <sheetView tabSelected="1" workbookViewId="0">
      <pane xSplit="2" ySplit="5" topLeftCell="C31" activePane="bottomRight" state="frozen"/>
      <selection pane="topRight"/>
      <selection pane="bottomLeft"/>
      <selection pane="bottomRight" activeCell="B36" sqref="B36"/>
    </sheetView>
  </sheetViews>
  <sheetFormatPr defaultColWidth="9" defaultRowHeight="15.75"/>
  <cols>
    <col min="1" max="1" width="3" style="4" customWidth="1"/>
    <col min="2" max="2" width="19.875" style="7" customWidth="1"/>
    <col min="3" max="3" width="27" style="7" customWidth="1"/>
    <col min="4" max="4" width="12.25" style="7" customWidth="1"/>
    <col min="5" max="5" width="10.5" style="7" customWidth="1"/>
    <col min="6" max="6" width="12.125" style="8" customWidth="1"/>
    <col min="7" max="7" width="11.625" style="8" customWidth="1"/>
    <col min="8" max="8" width="5" style="9" customWidth="1"/>
    <col min="9" max="9" width="7.375" style="9" customWidth="1"/>
    <col min="10" max="10" width="8.375" style="10" customWidth="1"/>
    <col min="11" max="11" width="7" style="11" customWidth="1"/>
    <col min="12" max="12" width="7.875" style="11" customWidth="1"/>
    <col min="13" max="13" width="5.875" style="12" customWidth="1"/>
    <col min="14" max="16381" width="9" style="4"/>
    <col min="16382" max="16384" width="9" style="13"/>
  </cols>
  <sheetData>
    <row r="1" spans="1:13" s="1" customFormat="1" ht="15">
      <c r="A1" s="14" t="s">
        <v>182</v>
      </c>
      <c r="B1" s="15"/>
      <c r="C1" s="15"/>
      <c r="D1" s="15"/>
      <c r="E1" s="15"/>
      <c r="F1" s="16"/>
      <c r="G1" s="16"/>
      <c r="H1" s="17"/>
      <c r="I1" s="17"/>
      <c r="J1" s="37"/>
      <c r="K1" s="38"/>
      <c r="L1" s="38"/>
      <c r="M1" s="39"/>
    </row>
    <row r="2" spans="1:13" s="2" customFormat="1" ht="24">
      <c r="A2" s="136" t="s">
        <v>183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s="3" customFormat="1">
      <c r="A3" s="18"/>
      <c r="B3" s="19"/>
      <c r="C3" s="19"/>
      <c r="D3" s="7"/>
      <c r="E3" s="7"/>
      <c r="F3" s="19"/>
      <c r="G3" s="19"/>
      <c r="H3" s="19"/>
      <c r="I3" s="8"/>
      <c r="J3" s="40"/>
      <c r="K3" s="41"/>
      <c r="L3" s="41"/>
      <c r="M3" s="42" t="s">
        <v>184</v>
      </c>
    </row>
    <row r="4" spans="1:13" s="4" customFormat="1">
      <c r="A4" s="140" t="s">
        <v>185</v>
      </c>
      <c r="B4" s="140" t="s">
        <v>186</v>
      </c>
      <c r="C4" s="140" t="s">
        <v>187</v>
      </c>
      <c r="D4" s="140" t="s">
        <v>188</v>
      </c>
      <c r="E4" s="140" t="s">
        <v>189</v>
      </c>
      <c r="F4" s="142" t="s">
        <v>190</v>
      </c>
      <c r="G4" s="144" t="s">
        <v>191</v>
      </c>
      <c r="H4" s="144" t="s">
        <v>192</v>
      </c>
      <c r="I4" s="146" t="s">
        <v>193</v>
      </c>
      <c r="J4" s="137" t="s">
        <v>194</v>
      </c>
      <c r="K4" s="138"/>
      <c r="L4" s="139"/>
      <c r="M4" s="140" t="s">
        <v>195</v>
      </c>
    </row>
    <row r="5" spans="1:13" s="4" customFormat="1" ht="25.15" customHeight="1">
      <c r="A5" s="141"/>
      <c r="B5" s="141"/>
      <c r="C5" s="141"/>
      <c r="D5" s="141"/>
      <c r="E5" s="141"/>
      <c r="F5" s="143"/>
      <c r="G5" s="145"/>
      <c r="H5" s="145"/>
      <c r="I5" s="147"/>
      <c r="J5" s="43" t="s">
        <v>196</v>
      </c>
      <c r="K5" s="148" t="s">
        <v>299</v>
      </c>
      <c r="L5" s="44" t="s">
        <v>197</v>
      </c>
      <c r="M5" s="141"/>
    </row>
    <row r="6" spans="1:13" s="5" customFormat="1" ht="15">
      <c r="A6" s="20"/>
      <c r="B6" s="20" t="s">
        <v>198</v>
      </c>
      <c r="C6" s="20"/>
      <c r="D6" s="20"/>
      <c r="E6" s="20"/>
      <c r="F6" s="21"/>
      <c r="H6" s="22"/>
      <c r="I6" s="22"/>
      <c r="J6" s="22">
        <f>SUM(J7:J43)</f>
        <v>180000</v>
      </c>
      <c r="K6" s="22">
        <f>SUM(K7:K43)</f>
        <v>30000</v>
      </c>
      <c r="L6" s="22">
        <f>SUM(L7:L43)</f>
        <v>150000</v>
      </c>
      <c r="M6" s="22"/>
    </row>
    <row r="7" spans="1:13" s="5" customFormat="1" ht="24.75">
      <c r="A7" s="23">
        <v>1</v>
      </c>
      <c r="B7" s="24" t="s">
        <v>199</v>
      </c>
      <c r="C7" s="24" t="s">
        <v>200</v>
      </c>
      <c r="D7" s="24" t="s">
        <v>201</v>
      </c>
      <c r="E7" s="25" t="s">
        <v>202</v>
      </c>
      <c r="F7" s="24" t="s">
        <v>203</v>
      </c>
      <c r="G7" s="24">
        <v>168000</v>
      </c>
      <c r="H7" s="26" t="s">
        <v>204</v>
      </c>
      <c r="I7" s="45">
        <v>40000</v>
      </c>
      <c r="J7" s="46">
        <f>K7+L7</f>
        <v>19500</v>
      </c>
      <c r="K7" s="46"/>
      <c r="L7" s="46">
        <v>19500</v>
      </c>
      <c r="M7" s="47" t="s">
        <v>205</v>
      </c>
    </row>
    <row r="8" spans="1:13" s="5" customFormat="1" ht="24.75">
      <c r="A8" s="23">
        <v>2</v>
      </c>
      <c r="B8" s="24" t="s">
        <v>206</v>
      </c>
      <c r="C8" s="24" t="s">
        <v>207</v>
      </c>
      <c r="D8" s="27" t="s">
        <v>208</v>
      </c>
      <c r="E8" s="27" t="s">
        <v>209</v>
      </c>
      <c r="F8" s="24" t="s">
        <v>210</v>
      </c>
      <c r="G8" s="24">
        <v>1802.76</v>
      </c>
      <c r="H8" s="26" t="s">
        <v>204</v>
      </c>
      <c r="I8" s="45">
        <v>1000</v>
      </c>
      <c r="J8" s="46">
        <f t="shared" ref="J8:J43" si="0">K8+L8</f>
        <v>700</v>
      </c>
      <c r="K8" s="48">
        <v>700</v>
      </c>
      <c r="L8" s="46"/>
      <c r="M8" s="47" t="s">
        <v>205</v>
      </c>
    </row>
    <row r="9" spans="1:13" s="1" customFormat="1" ht="24.75">
      <c r="A9" s="23">
        <v>3</v>
      </c>
      <c r="B9" s="24" t="s">
        <v>211</v>
      </c>
      <c r="C9" s="28" t="s">
        <v>212</v>
      </c>
      <c r="D9" s="24" t="s">
        <v>213</v>
      </c>
      <c r="E9" s="28" t="s">
        <v>214</v>
      </c>
      <c r="F9" s="24" t="s">
        <v>215</v>
      </c>
      <c r="G9" s="24">
        <v>1863</v>
      </c>
      <c r="H9" s="26" t="s">
        <v>216</v>
      </c>
      <c r="I9" s="49">
        <v>576</v>
      </c>
      <c r="J9" s="46">
        <f t="shared" si="0"/>
        <v>500</v>
      </c>
      <c r="K9" s="50">
        <v>500</v>
      </c>
      <c r="L9" s="46"/>
      <c r="M9" s="47" t="s">
        <v>205</v>
      </c>
    </row>
    <row r="10" spans="1:13" s="1" customFormat="1" ht="24.75">
      <c r="A10" s="23">
        <v>4</v>
      </c>
      <c r="B10" s="24" t="s">
        <v>211</v>
      </c>
      <c r="C10" s="28" t="s">
        <v>217</v>
      </c>
      <c r="D10" s="24" t="s">
        <v>213</v>
      </c>
      <c r="E10" s="28" t="s">
        <v>214</v>
      </c>
      <c r="F10" s="24" t="s">
        <v>218</v>
      </c>
      <c r="G10" s="24">
        <v>1492</v>
      </c>
      <c r="H10" s="26" t="s">
        <v>216</v>
      </c>
      <c r="I10" s="51">
        <v>407</v>
      </c>
      <c r="J10" s="46">
        <f t="shared" si="0"/>
        <v>400</v>
      </c>
      <c r="K10" s="50">
        <v>400</v>
      </c>
      <c r="L10" s="46"/>
      <c r="M10" s="47" t="s">
        <v>205</v>
      </c>
    </row>
    <row r="11" spans="1:13" s="1" customFormat="1" ht="24.75">
      <c r="A11" s="23">
        <v>5</v>
      </c>
      <c r="B11" s="24" t="s">
        <v>211</v>
      </c>
      <c r="C11" s="28" t="s">
        <v>219</v>
      </c>
      <c r="D11" s="24" t="s">
        <v>213</v>
      </c>
      <c r="E11" s="28" t="s">
        <v>214</v>
      </c>
      <c r="F11" s="24" t="s">
        <v>220</v>
      </c>
      <c r="G11" s="24">
        <v>3127</v>
      </c>
      <c r="H11" s="26" t="s">
        <v>216</v>
      </c>
      <c r="I11" s="45">
        <v>1003</v>
      </c>
      <c r="J11" s="46">
        <f t="shared" si="0"/>
        <v>800</v>
      </c>
      <c r="K11" s="50">
        <v>800</v>
      </c>
      <c r="L11" s="46"/>
      <c r="M11" s="47" t="s">
        <v>205</v>
      </c>
    </row>
    <row r="12" spans="1:13" s="1" customFormat="1" ht="25.5">
      <c r="A12" s="23">
        <v>6</v>
      </c>
      <c r="B12" s="24" t="s">
        <v>221</v>
      </c>
      <c r="C12" s="28" t="s">
        <v>222</v>
      </c>
      <c r="D12" s="24" t="s">
        <v>213</v>
      </c>
      <c r="E12" s="28" t="s">
        <v>214</v>
      </c>
      <c r="F12" s="24" t="s">
        <v>300</v>
      </c>
      <c r="G12" s="24">
        <v>5563.44</v>
      </c>
      <c r="H12" s="26" t="s">
        <v>204</v>
      </c>
      <c r="I12" s="45">
        <v>2300</v>
      </c>
      <c r="J12" s="46">
        <f t="shared" si="0"/>
        <v>1000</v>
      </c>
      <c r="K12" s="52">
        <v>1000</v>
      </c>
      <c r="L12" s="46"/>
      <c r="M12" s="47" t="s">
        <v>205</v>
      </c>
    </row>
    <row r="13" spans="1:13" s="1" customFormat="1" ht="25.5">
      <c r="A13" s="23">
        <v>7</v>
      </c>
      <c r="B13" s="24" t="s">
        <v>221</v>
      </c>
      <c r="C13" s="28" t="s">
        <v>223</v>
      </c>
      <c r="D13" s="24" t="s">
        <v>213</v>
      </c>
      <c r="E13" s="28" t="s">
        <v>214</v>
      </c>
      <c r="F13" s="24" t="s">
        <v>301</v>
      </c>
      <c r="G13" s="24">
        <v>3821.6</v>
      </c>
      <c r="H13" s="24" t="s">
        <v>216</v>
      </c>
      <c r="I13" s="45">
        <v>2022</v>
      </c>
      <c r="J13" s="46">
        <f t="shared" si="0"/>
        <v>330</v>
      </c>
      <c r="K13" s="52">
        <v>330</v>
      </c>
      <c r="L13" s="46"/>
      <c r="M13" s="47" t="s">
        <v>205</v>
      </c>
    </row>
    <row r="14" spans="1:13" s="6" customFormat="1" ht="25.5">
      <c r="A14" s="23">
        <v>8</v>
      </c>
      <c r="B14" s="24" t="s">
        <v>221</v>
      </c>
      <c r="C14" s="28" t="s">
        <v>224</v>
      </c>
      <c r="D14" s="24" t="s">
        <v>213</v>
      </c>
      <c r="E14" s="28" t="s">
        <v>214</v>
      </c>
      <c r="F14" s="24" t="s">
        <v>302</v>
      </c>
      <c r="G14" s="24">
        <v>1769.76</v>
      </c>
      <c r="H14" s="26" t="s">
        <v>204</v>
      </c>
      <c r="I14" s="24">
        <v>1250</v>
      </c>
      <c r="J14" s="46">
        <f t="shared" si="0"/>
        <v>550</v>
      </c>
      <c r="K14" s="52">
        <v>550</v>
      </c>
      <c r="L14" s="33"/>
      <c r="M14" s="47" t="s">
        <v>205</v>
      </c>
    </row>
    <row r="15" spans="1:13" s="6" customFormat="1" ht="25.5">
      <c r="A15" s="23">
        <v>9</v>
      </c>
      <c r="B15" s="24" t="s">
        <v>221</v>
      </c>
      <c r="C15" s="28" t="s">
        <v>225</v>
      </c>
      <c r="D15" s="24" t="s">
        <v>213</v>
      </c>
      <c r="E15" s="28" t="s">
        <v>214</v>
      </c>
      <c r="F15" s="24" t="s">
        <v>303</v>
      </c>
      <c r="G15" s="24">
        <v>4762.87</v>
      </c>
      <c r="H15" s="24" t="s">
        <v>216</v>
      </c>
      <c r="I15" s="50">
        <v>3798</v>
      </c>
      <c r="J15" s="46">
        <f t="shared" si="0"/>
        <v>900</v>
      </c>
      <c r="K15" s="52">
        <v>900</v>
      </c>
      <c r="L15" s="33"/>
      <c r="M15" s="47" t="s">
        <v>205</v>
      </c>
    </row>
    <row r="16" spans="1:13" s="1" customFormat="1" ht="25.5">
      <c r="A16" s="23">
        <v>10</v>
      </c>
      <c r="B16" s="24" t="s">
        <v>221</v>
      </c>
      <c r="C16" s="28" t="s">
        <v>226</v>
      </c>
      <c r="D16" s="24" t="s">
        <v>213</v>
      </c>
      <c r="E16" s="28" t="s">
        <v>214</v>
      </c>
      <c r="F16" s="24" t="s">
        <v>304</v>
      </c>
      <c r="G16" s="24">
        <v>3044.54</v>
      </c>
      <c r="H16" s="24" t="s">
        <v>216</v>
      </c>
      <c r="I16" s="50">
        <v>2363</v>
      </c>
      <c r="J16" s="46">
        <f t="shared" si="0"/>
        <v>390</v>
      </c>
      <c r="K16" s="52">
        <v>390</v>
      </c>
      <c r="L16" s="33"/>
      <c r="M16" s="47" t="s">
        <v>205</v>
      </c>
    </row>
    <row r="17" spans="1:13 16377:16381" s="1" customFormat="1" ht="25.5">
      <c r="A17" s="23">
        <v>11</v>
      </c>
      <c r="B17" s="24" t="s">
        <v>221</v>
      </c>
      <c r="C17" s="28" t="s">
        <v>227</v>
      </c>
      <c r="D17" s="24" t="s">
        <v>213</v>
      </c>
      <c r="E17" s="28" t="s">
        <v>214</v>
      </c>
      <c r="F17" s="24" t="s">
        <v>305</v>
      </c>
      <c r="G17" s="24">
        <v>1579.05</v>
      </c>
      <c r="H17" s="26" t="s">
        <v>204</v>
      </c>
      <c r="I17" s="50">
        <v>1100</v>
      </c>
      <c r="J17" s="46">
        <f t="shared" si="0"/>
        <v>500</v>
      </c>
      <c r="K17" s="52">
        <v>500</v>
      </c>
      <c r="L17" s="33"/>
      <c r="M17" s="47" t="s">
        <v>205</v>
      </c>
    </row>
    <row r="18" spans="1:13 16377:16381" s="1" customFormat="1" ht="25.5">
      <c r="A18" s="23">
        <v>12</v>
      </c>
      <c r="B18" s="24" t="s">
        <v>221</v>
      </c>
      <c r="C18" s="28" t="s">
        <v>228</v>
      </c>
      <c r="D18" s="24" t="s">
        <v>213</v>
      </c>
      <c r="E18" s="28" t="s">
        <v>214</v>
      </c>
      <c r="F18" s="24" t="s">
        <v>306</v>
      </c>
      <c r="G18" s="24">
        <v>2525.62</v>
      </c>
      <c r="H18" s="26" t="s">
        <v>204</v>
      </c>
      <c r="I18" s="50">
        <v>1800</v>
      </c>
      <c r="J18" s="46">
        <f t="shared" si="0"/>
        <v>650</v>
      </c>
      <c r="K18" s="52">
        <v>650</v>
      </c>
      <c r="L18" s="33"/>
      <c r="M18" s="47" t="s">
        <v>205</v>
      </c>
    </row>
    <row r="19" spans="1:13 16377:16381" s="1" customFormat="1" ht="25.5">
      <c r="A19" s="23">
        <v>13</v>
      </c>
      <c r="B19" s="24" t="s">
        <v>221</v>
      </c>
      <c r="C19" s="28" t="s">
        <v>229</v>
      </c>
      <c r="D19" s="24" t="s">
        <v>213</v>
      </c>
      <c r="E19" s="28" t="s">
        <v>214</v>
      </c>
      <c r="F19" s="24" t="s">
        <v>307</v>
      </c>
      <c r="G19" s="26" t="s">
        <v>230</v>
      </c>
      <c r="H19" s="26" t="s">
        <v>204</v>
      </c>
      <c r="I19" s="50">
        <v>1500</v>
      </c>
      <c r="J19" s="46">
        <f t="shared" si="0"/>
        <v>500</v>
      </c>
      <c r="K19" s="52">
        <v>500</v>
      </c>
      <c r="L19" s="33"/>
      <c r="M19" s="47" t="s">
        <v>205</v>
      </c>
    </row>
    <row r="20" spans="1:13 16377:16381" s="1" customFormat="1" ht="25.5">
      <c r="A20" s="23">
        <v>14</v>
      </c>
      <c r="B20" s="29" t="s">
        <v>221</v>
      </c>
      <c r="C20" s="30" t="s">
        <v>231</v>
      </c>
      <c r="D20" s="29" t="s">
        <v>213</v>
      </c>
      <c r="E20" s="30" t="s">
        <v>214</v>
      </c>
      <c r="F20" s="29" t="s">
        <v>308</v>
      </c>
      <c r="G20" s="29">
        <v>3400.18</v>
      </c>
      <c r="H20" s="26" t="s">
        <v>204</v>
      </c>
      <c r="I20" s="53">
        <v>2400</v>
      </c>
      <c r="J20" s="46">
        <f t="shared" si="0"/>
        <v>800</v>
      </c>
      <c r="K20" s="54">
        <v>800</v>
      </c>
      <c r="L20" s="55"/>
      <c r="M20" s="56" t="s">
        <v>205</v>
      </c>
    </row>
    <row r="21" spans="1:13 16377:16381" s="1" customFormat="1" ht="25.5">
      <c r="A21" s="23">
        <v>15</v>
      </c>
      <c r="B21" s="24" t="s">
        <v>221</v>
      </c>
      <c r="C21" s="28" t="s">
        <v>232</v>
      </c>
      <c r="D21" s="24" t="s">
        <v>213</v>
      </c>
      <c r="E21" s="28" t="s">
        <v>214</v>
      </c>
      <c r="F21" s="24" t="s">
        <v>313</v>
      </c>
      <c r="G21" s="24">
        <v>1336.13</v>
      </c>
      <c r="H21" s="24" t="s">
        <v>216</v>
      </c>
      <c r="I21" s="50">
        <v>249</v>
      </c>
      <c r="J21" s="46">
        <f t="shared" si="0"/>
        <v>55</v>
      </c>
      <c r="K21" s="52">
        <v>55</v>
      </c>
      <c r="L21" s="33"/>
      <c r="M21" s="47" t="s">
        <v>205</v>
      </c>
    </row>
    <row r="22" spans="1:13 16377:16381" s="1" customFormat="1" ht="25.5">
      <c r="A22" s="23">
        <v>16</v>
      </c>
      <c r="B22" s="23" t="s">
        <v>221</v>
      </c>
      <c r="C22" s="31" t="s">
        <v>233</v>
      </c>
      <c r="D22" s="23" t="s">
        <v>213</v>
      </c>
      <c r="E22" s="31" t="s">
        <v>214</v>
      </c>
      <c r="F22" s="23" t="s">
        <v>309</v>
      </c>
      <c r="G22" s="24">
        <v>6671.56</v>
      </c>
      <c r="H22" s="26" t="s">
        <v>204</v>
      </c>
      <c r="I22" s="57">
        <v>3200</v>
      </c>
      <c r="J22" s="46">
        <f t="shared" si="0"/>
        <v>1500</v>
      </c>
      <c r="K22" s="58">
        <v>1500</v>
      </c>
      <c r="L22" s="59"/>
      <c r="M22" s="60" t="s">
        <v>205</v>
      </c>
    </row>
    <row r="23" spans="1:13 16377:16381" ht="25.5">
      <c r="A23" s="23">
        <v>17</v>
      </c>
      <c r="B23" s="24" t="s">
        <v>221</v>
      </c>
      <c r="C23" s="28" t="s">
        <v>234</v>
      </c>
      <c r="D23" s="24" t="s">
        <v>213</v>
      </c>
      <c r="E23" s="28" t="s">
        <v>214</v>
      </c>
      <c r="F23" s="24" t="s">
        <v>310</v>
      </c>
      <c r="G23" s="24">
        <v>3400.15</v>
      </c>
      <c r="H23" s="26" t="s">
        <v>204</v>
      </c>
      <c r="I23" s="50">
        <v>2400</v>
      </c>
      <c r="J23" s="46">
        <f t="shared" si="0"/>
        <v>827</v>
      </c>
      <c r="K23" s="52">
        <v>827</v>
      </c>
      <c r="L23" s="33"/>
      <c r="M23" s="47" t="s">
        <v>205</v>
      </c>
    </row>
    <row r="24" spans="1:13 16377:16381" ht="25.5">
      <c r="A24" s="23">
        <v>18</v>
      </c>
      <c r="B24" s="24" t="s">
        <v>221</v>
      </c>
      <c r="C24" s="28" t="s">
        <v>235</v>
      </c>
      <c r="D24" s="24" t="s">
        <v>213</v>
      </c>
      <c r="E24" s="28" t="s">
        <v>214</v>
      </c>
      <c r="F24" s="24" t="s">
        <v>311</v>
      </c>
      <c r="G24" s="24">
        <v>5310.93</v>
      </c>
      <c r="H24" s="26" t="s">
        <v>204</v>
      </c>
      <c r="I24" s="50">
        <v>2600</v>
      </c>
      <c r="J24" s="46">
        <f t="shared" si="0"/>
        <v>1050</v>
      </c>
      <c r="K24" s="52">
        <v>1050</v>
      </c>
      <c r="L24" s="33"/>
      <c r="M24" s="47" t="s">
        <v>205</v>
      </c>
    </row>
    <row r="25" spans="1:13 16377:16381" ht="25.5">
      <c r="A25" s="23">
        <v>19</v>
      </c>
      <c r="B25" s="24" t="s">
        <v>221</v>
      </c>
      <c r="C25" s="28" t="s">
        <v>236</v>
      </c>
      <c r="D25" s="24" t="s">
        <v>213</v>
      </c>
      <c r="E25" s="28" t="s">
        <v>214</v>
      </c>
      <c r="F25" s="24" t="s">
        <v>312</v>
      </c>
      <c r="G25" s="24">
        <v>2900.82</v>
      </c>
      <c r="H25" s="26" t="s">
        <v>204</v>
      </c>
      <c r="I25" s="50">
        <v>2000</v>
      </c>
      <c r="J25" s="46">
        <f t="shared" si="0"/>
        <v>908</v>
      </c>
      <c r="K25" s="52">
        <v>908</v>
      </c>
      <c r="L25" s="33"/>
      <c r="M25" s="47" t="s">
        <v>205</v>
      </c>
      <c r="XEW25" s="13"/>
      <c r="XEX25" s="13"/>
      <c r="XEY25" s="13"/>
      <c r="XEZ25" s="13"/>
      <c r="XFA25" s="13"/>
    </row>
    <row r="26" spans="1:13 16377:16381" ht="25.5">
      <c r="A26" s="23">
        <v>20</v>
      </c>
      <c r="B26" s="24" t="s">
        <v>221</v>
      </c>
      <c r="C26" s="28" t="s">
        <v>237</v>
      </c>
      <c r="D26" s="24" t="s">
        <v>213</v>
      </c>
      <c r="E26" s="28" t="s">
        <v>214</v>
      </c>
      <c r="F26" s="24" t="s">
        <v>316</v>
      </c>
      <c r="G26" s="24">
        <v>5634.42</v>
      </c>
      <c r="H26" s="26" t="s">
        <v>204</v>
      </c>
      <c r="I26" s="50">
        <v>2000</v>
      </c>
      <c r="J26" s="46">
        <f t="shared" si="0"/>
        <v>1040</v>
      </c>
      <c r="K26" s="52">
        <v>1040</v>
      </c>
      <c r="L26" s="33"/>
      <c r="M26" s="47" t="s">
        <v>205</v>
      </c>
      <c r="XEW26" s="13"/>
      <c r="XEX26" s="13"/>
      <c r="XEY26" s="13"/>
      <c r="XEZ26" s="13"/>
      <c r="XFA26" s="13"/>
    </row>
    <row r="27" spans="1:13 16377:16381" ht="24.75">
      <c r="A27" s="23">
        <v>21</v>
      </c>
      <c r="B27" s="24" t="s">
        <v>238</v>
      </c>
      <c r="C27" s="28" t="s">
        <v>239</v>
      </c>
      <c r="D27" s="27" t="s">
        <v>240</v>
      </c>
      <c r="E27" s="27" t="s">
        <v>241</v>
      </c>
      <c r="F27" s="32" t="s">
        <v>242</v>
      </c>
      <c r="G27" s="24">
        <v>7741</v>
      </c>
      <c r="H27" s="26" t="s">
        <v>204</v>
      </c>
      <c r="I27" s="49">
        <v>2000</v>
      </c>
      <c r="J27" s="46">
        <f t="shared" si="0"/>
        <v>1150</v>
      </c>
      <c r="K27" s="50">
        <v>1150</v>
      </c>
      <c r="L27" s="33"/>
      <c r="M27" s="47" t="s">
        <v>205</v>
      </c>
      <c r="XEW27" s="13"/>
      <c r="XEX27" s="13"/>
      <c r="XEY27" s="13"/>
      <c r="XEZ27" s="13"/>
      <c r="XFA27" s="13"/>
    </row>
    <row r="28" spans="1:13 16377:16381" ht="24.75">
      <c r="A28" s="23">
        <v>22</v>
      </c>
      <c r="B28" s="24" t="s">
        <v>243</v>
      </c>
      <c r="C28" s="28" t="s">
        <v>244</v>
      </c>
      <c r="D28" s="27" t="s">
        <v>240</v>
      </c>
      <c r="E28" s="27" t="s">
        <v>241</v>
      </c>
      <c r="F28" s="32" t="s">
        <v>245</v>
      </c>
      <c r="G28" s="24">
        <v>9474.17</v>
      </c>
      <c r="H28" s="26" t="s">
        <v>204</v>
      </c>
      <c r="I28" s="45">
        <v>1900</v>
      </c>
      <c r="J28" s="46">
        <f t="shared" si="0"/>
        <v>1400</v>
      </c>
      <c r="K28" s="50">
        <v>1400</v>
      </c>
      <c r="L28" s="33"/>
      <c r="M28" s="47" t="s">
        <v>205</v>
      </c>
      <c r="XEW28" s="13"/>
      <c r="XEX28" s="13"/>
      <c r="XEY28" s="13"/>
      <c r="XEZ28" s="13"/>
      <c r="XFA28" s="13"/>
    </row>
    <row r="29" spans="1:13 16377:16381" ht="24.75">
      <c r="A29" s="23">
        <v>23</v>
      </c>
      <c r="B29" s="24" t="s">
        <v>246</v>
      </c>
      <c r="C29" s="28" t="s">
        <v>247</v>
      </c>
      <c r="D29" s="27" t="s">
        <v>240</v>
      </c>
      <c r="E29" s="27" t="s">
        <v>241</v>
      </c>
      <c r="F29" s="32" t="s">
        <v>248</v>
      </c>
      <c r="G29" s="24">
        <v>10387.799999999999</v>
      </c>
      <c r="H29" s="26" t="s">
        <v>204</v>
      </c>
      <c r="I29" s="50">
        <v>2000</v>
      </c>
      <c r="J29" s="46">
        <f t="shared" si="0"/>
        <v>1250</v>
      </c>
      <c r="K29" s="50">
        <v>1250</v>
      </c>
      <c r="L29" s="33"/>
      <c r="M29" s="47" t="s">
        <v>205</v>
      </c>
      <c r="XEW29" s="13"/>
      <c r="XEX29" s="13"/>
      <c r="XEY29" s="13"/>
      <c r="XEZ29" s="13"/>
      <c r="XFA29" s="13"/>
    </row>
    <row r="30" spans="1:13 16377:16381" ht="24.75">
      <c r="A30" s="23">
        <v>24</v>
      </c>
      <c r="B30" s="24" t="s">
        <v>249</v>
      </c>
      <c r="C30" s="28" t="s">
        <v>250</v>
      </c>
      <c r="D30" s="27" t="s">
        <v>240</v>
      </c>
      <c r="E30" s="27" t="s">
        <v>241</v>
      </c>
      <c r="F30" s="32" t="s">
        <v>251</v>
      </c>
      <c r="G30" s="24">
        <v>9789.7000000000007</v>
      </c>
      <c r="H30" s="26" t="s">
        <v>204</v>
      </c>
      <c r="I30" s="50">
        <v>2000</v>
      </c>
      <c r="J30" s="46">
        <f t="shared" si="0"/>
        <v>1300</v>
      </c>
      <c r="K30" s="50">
        <v>1300</v>
      </c>
      <c r="L30" s="33"/>
      <c r="M30" s="47" t="s">
        <v>205</v>
      </c>
      <c r="XEW30" s="13"/>
      <c r="XEX30" s="13"/>
      <c r="XEY30" s="13"/>
      <c r="XEZ30" s="13"/>
      <c r="XFA30" s="13"/>
    </row>
    <row r="31" spans="1:13 16377:16381" ht="24.75">
      <c r="A31" s="23">
        <v>25</v>
      </c>
      <c r="B31" s="24" t="s">
        <v>252</v>
      </c>
      <c r="C31" s="28" t="s">
        <v>253</v>
      </c>
      <c r="D31" s="27" t="s">
        <v>240</v>
      </c>
      <c r="E31" s="27" t="s">
        <v>241</v>
      </c>
      <c r="F31" s="32" t="s">
        <v>254</v>
      </c>
      <c r="G31" s="33">
        <v>8089.25</v>
      </c>
      <c r="H31" s="26" t="s">
        <v>204</v>
      </c>
      <c r="I31" s="50">
        <v>1500</v>
      </c>
      <c r="J31" s="46">
        <f t="shared" si="0"/>
        <v>1300</v>
      </c>
      <c r="K31" s="50">
        <v>1300</v>
      </c>
      <c r="L31" s="33"/>
      <c r="M31" s="47" t="s">
        <v>205</v>
      </c>
      <c r="XEW31" s="13"/>
      <c r="XEX31" s="13"/>
      <c r="XEY31" s="13"/>
      <c r="XEZ31" s="13"/>
      <c r="XFA31" s="13"/>
    </row>
    <row r="32" spans="1:13 16377:16381" ht="25.5">
      <c r="A32" s="23">
        <v>26</v>
      </c>
      <c r="B32" s="24" t="s">
        <v>255</v>
      </c>
      <c r="C32" s="28" t="s">
        <v>256</v>
      </c>
      <c r="D32" s="28" t="s">
        <v>257</v>
      </c>
      <c r="E32" s="28" t="s">
        <v>258</v>
      </c>
      <c r="F32" s="24" t="s">
        <v>314</v>
      </c>
      <c r="G32" s="33">
        <v>10000</v>
      </c>
      <c r="H32" s="26" t="s">
        <v>204</v>
      </c>
      <c r="I32" s="50">
        <v>5000</v>
      </c>
      <c r="J32" s="46">
        <f t="shared" si="0"/>
        <v>2000</v>
      </c>
      <c r="K32" s="50">
        <v>2000</v>
      </c>
      <c r="L32" s="33"/>
      <c r="M32" s="47" t="s">
        <v>205</v>
      </c>
      <c r="XEW32" s="13"/>
      <c r="XEX32" s="13"/>
      <c r="XEY32" s="13"/>
      <c r="XEZ32" s="13"/>
      <c r="XFA32" s="13"/>
    </row>
    <row r="33" spans="1:13 16377:16381" ht="24">
      <c r="A33" s="23">
        <v>27</v>
      </c>
      <c r="B33" s="24" t="s">
        <v>259</v>
      </c>
      <c r="C33" s="28" t="s">
        <v>260</v>
      </c>
      <c r="D33" s="28" t="s">
        <v>257</v>
      </c>
      <c r="E33" s="28" t="s">
        <v>261</v>
      </c>
      <c r="F33" s="25"/>
      <c r="G33" s="33"/>
      <c r="H33" s="26" t="s">
        <v>204</v>
      </c>
      <c r="I33" s="50">
        <v>15000</v>
      </c>
      <c r="J33" s="46">
        <f t="shared" si="0"/>
        <v>4000</v>
      </c>
      <c r="K33" s="50">
        <v>4000</v>
      </c>
      <c r="L33" s="33"/>
      <c r="M33" s="47" t="s">
        <v>205</v>
      </c>
      <c r="XEW33" s="13"/>
      <c r="XEX33" s="13"/>
      <c r="XEY33" s="13"/>
      <c r="XEZ33" s="13"/>
      <c r="XFA33" s="13"/>
    </row>
    <row r="34" spans="1:13 16377:16381" ht="25.5">
      <c r="A34" s="23">
        <v>28</v>
      </c>
      <c r="B34" s="24" t="s">
        <v>262</v>
      </c>
      <c r="C34" s="28" t="s">
        <v>263</v>
      </c>
      <c r="D34" s="28" t="s">
        <v>264</v>
      </c>
      <c r="E34" s="28" t="s">
        <v>265</v>
      </c>
      <c r="F34" s="24" t="s">
        <v>317</v>
      </c>
      <c r="G34" s="33">
        <v>9768.1200000000008</v>
      </c>
      <c r="H34" s="24" t="s">
        <v>216</v>
      </c>
      <c r="I34" s="50">
        <v>2700</v>
      </c>
      <c r="J34" s="46">
        <f t="shared" si="0"/>
        <v>2400</v>
      </c>
      <c r="K34" s="50">
        <v>2400</v>
      </c>
      <c r="L34" s="33"/>
      <c r="M34" s="47" t="s">
        <v>205</v>
      </c>
      <c r="XEW34" s="13"/>
      <c r="XEX34" s="13"/>
      <c r="XEY34" s="13"/>
      <c r="XEZ34" s="13"/>
      <c r="XFA34" s="13"/>
    </row>
    <row r="35" spans="1:13 16377:16381" ht="24.75">
      <c r="A35" s="23">
        <v>29</v>
      </c>
      <c r="B35" s="24" t="s">
        <v>266</v>
      </c>
      <c r="C35" s="28" t="s">
        <v>267</v>
      </c>
      <c r="D35" s="28" t="s">
        <v>268</v>
      </c>
      <c r="E35" s="28" t="s">
        <v>269</v>
      </c>
      <c r="F35" s="32" t="s">
        <v>270</v>
      </c>
      <c r="G35" s="33">
        <v>2800</v>
      </c>
      <c r="H35" s="26" t="s">
        <v>204</v>
      </c>
      <c r="I35" s="50">
        <v>2000</v>
      </c>
      <c r="J35" s="46">
        <f t="shared" si="0"/>
        <v>1000</v>
      </c>
      <c r="K35" s="50">
        <v>1000</v>
      </c>
      <c r="L35" s="33"/>
      <c r="M35" s="47" t="s">
        <v>205</v>
      </c>
      <c r="XEW35" s="13"/>
      <c r="XEX35" s="13"/>
      <c r="XEY35" s="13"/>
      <c r="XEZ35" s="13"/>
      <c r="XFA35" s="13"/>
    </row>
    <row r="36" spans="1:13 16377:16381" ht="25.5">
      <c r="A36" s="23">
        <v>30</v>
      </c>
      <c r="B36" s="149" t="s">
        <v>318</v>
      </c>
      <c r="C36" s="28" t="s">
        <v>271</v>
      </c>
      <c r="D36" s="28" t="s">
        <v>272</v>
      </c>
      <c r="E36" s="28" t="s">
        <v>273</v>
      </c>
      <c r="F36" s="24" t="s">
        <v>315</v>
      </c>
      <c r="G36" s="33">
        <v>2800</v>
      </c>
      <c r="H36" s="26" t="s">
        <v>204</v>
      </c>
      <c r="I36" s="50">
        <v>1400</v>
      </c>
      <c r="J36" s="46">
        <f t="shared" si="0"/>
        <v>800</v>
      </c>
      <c r="K36" s="50">
        <v>800</v>
      </c>
      <c r="L36" s="33"/>
      <c r="M36" s="47" t="s">
        <v>205</v>
      </c>
      <c r="XEW36" s="13"/>
      <c r="XEX36" s="13"/>
      <c r="XEY36" s="13"/>
      <c r="XEZ36" s="13"/>
      <c r="XFA36" s="13"/>
    </row>
    <row r="37" spans="1:13 16377:16381" ht="24.75">
      <c r="A37" s="23">
        <v>31</v>
      </c>
      <c r="B37" s="34" t="s">
        <v>274</v>
      </c>
      <c r="C37" s="34" t="s">
        <v>275</v>
      </c>
      <c r="D37" s="35" t="s">
        <v>276</v>
      </c>
      <c r="E37" s="25" t="s">
        <v>277</v>
      </c>
      <c r="F37" s="34" t="s">
        <v>278</v>
      </c>
      <c r="G37" s="24">
        <v>152000</v>
      </c>
      <c r="H37" s="26" t="s">
        <v>204</v>
      </c>
      <c r="I37" s="61">
        <v>60000</v>
      </c>
      <c r="J37" s="46">
        <f t="shared" si="0"/>
        <v>60000</v>
      </c>
      <c r="K37" s="46"/>
      <c r="L37" s="61">
        <v>60000</v>
      </c>
      <c r="M37" s="47" t="s">
        <v>205</v>
      </c>
      <c r="XEW37" s="13"/>
      <c r="XEX37" s="13"/>
      <c r="XEY37" s="13"/>
      <c r="XEZ37" s="13"/>
      <c r="XFA37" s="13"/>
    </row>
    <row r="38" spans="1:13 16377:16381" ht="24.75">
      <c r="A38" s="23">
        <v>32</v>
      </c>
      <c r="B38" s="34" t="s">
        <v>274</v>
      </c>
      <c r="C38" s="35" t="s">
        <v>279</v>
      </c>
      <c r="D38" s="35" t="s">
        <v>276</v>
      </c>
      <c r="E38" s="27" t="s">
        <v>280</v>
      </c>
      <c r="F38" s="35" t="s">
        <v>281</v>
      </c>
      <c r="G38" s="24">
        <v>79355</v>
      </c>
      <c r="H38" s="26" t="s">
        <v>204</v>
      </c>
      <c r="I38" s="45">
        <v>10000</v>
      </c>
      <c r="J38" s="46">
        <f t="shared" si="0"/>
        <v>10000</v>
      </c>
      <c r="K38" s="48"/>
      <c r="L38" s="62">
        <v>10000</v>
      </c>
      <c r="M38" s="47" t="s">
        <v>205</v>
      </c>
      <c r="XEW38" s="13"/>
      <c r="XEX38" s="13"/>
      <c r="XEY38" s="13"/>
      <c r="XEZ38" s="13"/>
      <c r="XFA38" s="13"/>
    </row>
    <row r="39" spans="1:13 16377:16381" ht="24.75">
      <c r="A39" s="23">
        <v>33</v>
      </c>
      <c r="B39" s="34" t="s">
        <v>274</v>
      </c>
      <c r="C39" s="35" t="s">
        <v>282</v>
      </c>
      <c r="D39" s="35" t="s">
        <v>276</v>
      </c>
      <c r="E39" s="27" t="s">
        <v>280</v>
      </c>
      <c r="F39" s="36" t="s">
        <v>283</v>
      </c>
      <c r="G39" s="24">
        <v>51155</v>
      </c>
      <c r="H39" s="26" t="s">
        <v>204</v>
      </c>
      <c r="I39" s="49">
        <v>5000</v>
      </c>
      <c r="J39" s="46">
        <f t="shared" si="0"/>
        <v>5000</v>
      </c>
      <c r="K39" s="50"/>
      <c r="L39" s="62">
        <v>5000</v>
      </c>
      <c r="M39" s="47" t="s">
        <v>205</v>
      </c>
      <c r="XEW39" s="13"/>
      <c r="XEX39" s="13"/>
      <c r="XEY39" s="13"/>
      <c r="XEZ39" s="13"/>
      <c r="XFA39" s="13"/>
    </row>
    <row r="40" spans="1:13 16377:16381" ht="24.75">
      <c r="A40" s="23">
        <v>34</v>
      </c>
      <c r="B40" s="35" t="s">
        <v>284</v>
      </c>
      <c r="C40" s="35" t="s">
        <v>285</v>
      </c>
      <c r="D40" s="35" t="s">
        <v>286</v>
      </c>
      <c r="E40" s="28" t="s">
        <v>287</v>
      </c>
      <c r="F40" s="36" t="s">
        <v>288</v>
      </c>
      <c r="G40" s="24">
        <v>47623</v>
      </c>
      <c r="H40" s="26" t="s">
        <v>204</v>
      </c>
      <c r="I40" s="51">
        <v>24800</v>
      </c>
      <c r="J40" s="46">
        <f t="shared" si="0"/>
        <v>10000</v>
      </c>
      <c r="K40" s="50"/>
      <c r="L40" s="62">
        <v>10000</v>
      </c>
      <c r="M40" s="47" t="s">
        <v>205</v>
      </c>
    </row>
    <row r="41" spans="1:13 16377:16381" ht="24.75">
      <c r="A41" s="23">
        <v>35</v>
      </c>
      <c r="B41" s="35" t="s">
        <v>289</v>
      </c>
      <c r="C41" s="35" t="s">
        <v>290</v>
      </c>
      <c r="D41" s="35" t="s">
        <v>276</v>
      </c>
      <c r="E41" s="27" t="s">
        <v>280</v>
      </c>
      <c r="F41" s="35" t="s">
        <v>291</v>
      </c>
      <c r="G41" s="24">
        <v>126322</v>
      </c>
      <c r="H41" s="26" t="s">
        <v>204</v>
      </c>
      <c r="I41" s="45">
        <v>30000</v>
      </c>
      <c r="J41" s="46">
        <f t="shared" si="0"/>
        <v>20000</v>
      </c>
      <c r="K41" s="50"/>
      <c r="L41" s="62">
        <v>20000</v>
      </c>
      <c r="M41" s="47" t="s">
        <v>205</v>
      </c>
    </row>
    <row r="42" spans="1:13 16377:16381" ht="24.75">
      <c r="A42" s="23">
        <v>36</v>
      </c>
      <c r="B42" s="35" t="s">
        <v>289</v>
      </c>
      <c r="C42" s="35" t="s">
        <v>292</v>
      </c>
      <c r="D42" s="35" t="s">
        <v>293</v>
      </c>
      <c r="E42" s="28" t="s">
        <v>294</v>
      </c>
      <c r="F42" s="35" t="s">
        <v>295</v>
      </c>
      <c r="G42" s="24">
        <v>120212</v>
      </c>
      <c r="H42" s="26" t="s">
        <v>204</v>
      </c>
      <c r="I42" s="45">
        <v>28800</v>
      </c>
      <c r="J42" s="46">
        <f t="shared" si="0"/>
        <v>15500</v>
      </c>
      <c r="K42" s="52"/>
      <c r="L42" s="62">
        <v>15500</v>
      </c>
      <c r="M42" s="47" t="s">
        <v>205</v>
      </c>
    </row>
    <row r="43" spans="1:13 16377:16381" ht="24.75">
      <c r="A43" s="23">
        <v>37</v>
      </c>
      <c r="B43" s="35" t="s">
        <v>296</v>
      </c>
      <c r="C43" s="35" t="s">
        <v>297</v>
      </c>
      <c r="D43" s="35" t="s">
        <v>293</v>
      </c>
      <c r="E43" s="28" t="s">
        <v>294</v>
      </c>
      <c r="F43" s="35" t="s">
        <v>298</v>
      </c>
      <c r="G43" s="24">
        <v>138101</v>
      </c>
      <c r="H43" s="26" t="s">
        <v>204</v>
      </c>
      <c r="I43" s="45">
        <v>10000</v>
      </c>
      <c r="J43" s="46">
        <f t="shared" si="0"/>
        <v>10000</v>
      </c>
      <c r="K43" s="52"/>
      <c r="L43" s="62">
        <v>10000</v>
      </c>
      <c r="M43" s="47" t="s">
        <v>205</v>
      </c>
    </row>
  </sheetData>
  <mergeCells count="12">
    <mergeCell ref="A2:M2"/>
    <mergeCell ref="J4:L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</mergeCells>
  <phoneticPr fontId="44" type="noConversion"/>
  <conditionalFormatting sqref="C37:C43">
    <cfRule type="duplicateValues" dxfId="1" priority="2"/>
    <cfRule type="duplicateValues" dxfId="0" priority="1"/>
  </conditionalFormatting>
  <pageMargins left="0.74803149606299202" right="0.74803149606299202" top="0.59055118110236204" bottom="0.39370078740157499" header="0.511811023622047" footer="0.511811023622047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附件1-区级一般公共预算收支调整表（草案）</vt:lpstr>
      <vt:lpstr>附件2-2021年区本级政府性基金预算收支调整表（草案）</vt:lpstr>
      <vt:lpstr>附件3-2021年区级国有资本经营预算收支调整表（草案）</vt:lpstr>
      <vt:lpstr>附件4-2021年新增债券资金使用计划表</vt:lpstr>
      <vt:lpstr>'附件1-区级一般公共预算收支调整表（草案）'!Print_Titles</vt:lpstr>
      <vt:lpstr>'附件4-2021年新增债券资金使用计划表'!Print_Titles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wys</dc:creator>
  <cp:lastModifiedBy>Administrator</cp:lastModifiedBy>
  <cp:lastPrinted>2021-12-15T09:07:00Z</cp:lastPrinted>
  <dcterms:created xsi:type="dcterms:W3CDTF">2006-09-16T00:00:00Z</dcterms:created>
  <dcterms:modified xsi:type="dcterms:W3CDTF">2022-01-10T12:49:52Z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2052-11.1.0.8822</vt:lpwstr>
  </property>
</Properties>
</file>